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nie\Dropbox\Documents\"/>
    </mc:Choice>
  </mc:AlternateContent>
  <xr:revisionPtr revIDLastSave="0" documentId="8_{4F6DB494-930C-4F6F-B7D3-4D3D1EBEF90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nalysis" sheetId="2" r:id="rId1"/>
    <sheet name="Galaxy Allocations Data" sheetId="1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2" l="1"/>
  <c r="F21" i="2"/>
  <c r="C22" i="2"/>
  <c r="D22" i="2"/>
  <c r="C21" i="2"/>
  <c r="E21" i="2" s="1"/>
  <c r="B5" i="2"/>
  <c r="E5" i="2" s="1"/>
  <c r="B22" i="2"/>
  <c r="E22" i="2" s="1"/>
  <c r="B21" i="2"/>
  <c r="B14" i="2"/>
  <c r="C14" i="2" s="1"/>
  <c r="B13" i="2"/>
  <c r="C13" i="2" s="1"/>
  <c r="C5" i="2"/>
  <c r="D4" i="2"/>
  <c r="E4" i="2"/>
  <c r="F4" i="2"/>
  <c r="G4" i="2"/>
  <c r="J68" i="1"/>
  <c r="I68" i="1"/>
  <c r="F23" i="2" s="1"/>
  <c r="D21" i="2" l="1"/>
  <c r="D5" i="2"/>
  <c r="F5" i="2"/>
  <c r="F6" i="2" s="1"/>
  <c r="B15" i="2"/>
  <c r="C15" i="2" s="1"/>
  <c r="C23" i="2"/>
  <c r="E23" i="2" s="1"/>
  <c r="B6" i="2"/>
  <c r="E6" i="2"/>
  <c r="D6" i="2"/>
  <c r="C6" i="2"/>
  <c r="B23" i="2"/>
  <c r="D23" i="2" l="1"/>
  <c r="J1464" i="1"/>
  <c r="J1533" i="1"/>
  <c r="J1561" i="1"/>
  <c r="J1574" i="1"/>
  <c r="J1490" i="1"/>
  <c r="J1492" i="1"/>
  <c r="J1518" i="1"/>
  <c r="J1558" i="1"/>
  <c r="J1545" i="1"/>
  <c r="J1572" i="1"/>
  <c r="J1582" i="1"/>
  <c r="J1514" i="1"/>
  <c r="J1563" i="1"/>
  <c r="J1543" i="1"/>
  <c r="J1528" i="1"/>
  <c r="J1548" i="1"/>
  <c r="J1583" i="1"/>
  <c r="J1508" i="1"/>
  <c r="J1562" i="1"/>
  <c r="J1540" i="1"/>
  <c r="J1515" i="1"/>
  <c r="J1546" i="1"/>
  <c r="J1503" i="1"/>
  <c r="J1544" i="1"/>
  <c r="J1541" i="1"/>
  <c r="J1569" i="1"/>
  <c r="J1539" i="1"/>
  <c r="J1523" i="1"/>
  <c r="J1507" i="1"/>
  <c r="J1520" i="1"/>
  <c r="J1550" i="1"/>
  <c r="J1496" i="1"/>
  <c r="J1532" i="1"/>
  <c r="J1525" i="1"/>
  <c r="J1580" i="1"/>
  <c r="J1568" i="1"/>
  <c r="J1555" i="1"/>
  <c r="J1542" i="1"/>
  <c r="J1527" i="1"/>
  <c r="J1499" i="1"/>
  <c r="J1549" i="1"/>
  <c r="J1559" i="1"/>
  <c r="J1536" i="1"/>
  <c r="J1575" i="1"/>
  <c r="J1535" i="1"/>
  <c r="J1573" i="1"/>
  <c r="J1524" i="1"/>
  <c r="J1538" i="1"/>
  <c r="J1560" i="1"/>
  <c r="J1505" i="1"/>
  <c r="J1522" i="1"/>
  <c r="J1552" i="1"/>
  <c r="J1529" i="1"/>
  <c r="J1509" i="1"/>
  <c r="J1500" i="1"/>
  <c r="J1570" i="1"/>
  <c r="J1504" i="1"/>
  <c r="J1531" i="1"/>
  <c r="J1567" i="1"/>
  <c r="J1551" i="1"/>
  <c r="J1564" i="1"/>
  <c r="J1516" i="1"/>
  <c r="J1556" i="1"/>
  <c r="J1512" i="1"/>
  <c r="J1493" i="1"/>
  <c r="J1579" i="1"/>
  <c r="J1553" i="1"/>
  <c r="J1547" i="1"/>
  <c r="J1513" i="1"/>
  <c r="J1526" i="1"/>
  <c r="J1491" i="1"/>
  <c r="J1494" i="1"/>
  <c r="J1502" i="1"/>
  <c r="J1501" i="1"/>
  <c r="J1554" i="1"/>
  <c r="J1557" i="1"/>
  <c r="J1530" i="1"/>
  <c r="J1517" i="1"/>
  <c r="J1495" i="1"/>
  <c r="J1577" i="1"/>
  <c r="J1537" i="1"/>
  <c r="J1581" i="1"/>
  <c r="J1497" i="1"/>
  <c r="J1510" i="1"/>
  <c r="J1511" i="1"/>
  <c r="J1566" i="1"/>
  <c r="J1506" i="1"/>
  <c r="J1498" i="1"/>
  <c r="J1578" i="1"/>
  <c r="J1519" i="1"/>
  <c r="J1565" i="1"/>
  <c r="J1489" i="1"/>
  <c r="J1521" i="1"/>
  <c r="J1534" i="1"/>
  <c r="J1576" i="1"/>
  <c r="J1571" i="1"/>
  <c r="G22" i="2" l="1"/>
  <c r="G21" i="2"/>
  <c r="G5" i="2"/>
  <c r="G6" i="2" s="1"/>
  <c r="G23" i="2"/>
</calcChain>
</file>

<file path=xl/sharedStrings.xml><?xml version="1.0" encoding="utf-8"?>
<sst xmlns="http://schemas.openxmlformats.org/spreadsheetml/2006/main" count="7950" uniqueCount="3258">
  <si>
    <t>Code</t>
  </si>
  <si>
    <t>School District</t>
  </si>
  <si>
    <t>CCD</t>
  </si>
  <si>
    <t>School</t>
  </si>
  <si>
    <t>School Type</t>
  </si>
  <si>
    <t>FY 2022</t>
  </si>
  <si>
    <t>FY 2023</t>
  </si>
  <si>
    <t>Difference</t>
  </si>
  <si>
    <t>M505</t>
  </si>
  <si>
    <t>Abreu</t>
  </si>
  <si>
    <t>Edward A. Reynolds West Side High School</t>
  </si>
  <si>
    <t>High</t>
  </si>
  <si>
    <t>M054</t>
  </si>
  <si>
    <t>J.H.S. 054 Booker T. Washington</t>
  </si>
  <si>
    <t>Middle</t>
  </si>
  <si>
    <t>M862</t>
  </si>
  <si>
    <t>Mott Hall II</t>
  </si>
  <si>
    <t>M421</t>
  </si>
  <si>
    <t>New Design Middle School</t>
  </si>
  <si>
    <t>M145</t>
  </si>
  <si>
    <t>P.S. 145, The Bloomingdale School</t>
  </si>
  <si>
    <t>Elementary</t>
  </si>
  <si>
    <t>M163</t>
  </si>
  <si>
    <t>P.S. 163 Alfred E. Smith</t>
  </si>
  <si>
    <t>M165</t>
  </si>
  <si>
    <t>P.S. 165 Robert E. Simon</t>
  </si>
  <si>
    <t>Elementary/Middle</t>
  </si>
  <si>
    <t>M362</t>
  </si>
  <si>
    <t>Columbia Secondary School</t>
  </si>
  <si>
    <t>Middle/High</t>
  </si>
  <si>
    <t>M514</t>
  </si>
  <si>
    <t>M036</t>
  </si>
  <si>
    <t>P.S. 036 Margaret Douglas</t>
  </si>
  <si>
    <t>M125</t>
  </si>
  <si>
    <t>P.S. 125 Ralph Bunche</t>
  </si>
  <si>
    <t>M517</t>
  </si>
  <si>
    <t>Teachers College Community School</t>
  </si>
  <si>
    <t>M286</t>
  </si>
  <si>
    <t>Urban Assembly Academy for Future Leaders</t>
  </si>
  <si>
    <t>M369</t>
  </si>
  <si>
    <t>Urban Assembly School for the Performing Arts</t>
  </si>
  <si>
    <t>M346</t>
  </si>
  <si>
    <t>Community Health Academy of the Heights</t>
  </si>
  <si>
    <t>M209</t>
  </si>
  <si>
    <t>Hamilton Grange Middle School</t>
  </si>
  <si>
    <t>M368</t>
  </si>
  <si>
    <t>Hamilton Heights School</t>
  </si>
  <si>
    <t>M004</t>
  </si>
  <si>
    <t>P.S. 004 Duke Ellington</t>
  </si>
  <si>
    <t>M028</t>
  </si>
  <si>
    <t>P.S. 028 Wright Brothers</t>
  </si>
  <si>
    <t>M153</t>
  </si>
  <si>
    <t>P.S. 153 Adam Clayton Powell</t>
  </si>
  <si>
    <t>M192</t>
  </si>
  <si>
    <t>P.S. 192 Jacob H. Schiff</t>
  </si>
  <si>
    <t>M210</t>
  </si>
  <si>
    <t>P.S./I.S. 210 - Twenty-first Century Academy for Community Leadership</t>
  </si>
  <si>
    <t>Q400</t>
  </si>
  <si>
    <t>Adams</t>
  </si>
  <si>
    <t>August Martin High School</t>
  </si>
  <si>
    <t>Q334</t>
  </si>
  <si>
    <t>Epic High School - North</t>
  </si>
  <si>
    <t>Q314</t>
  </si>
  <si>
    <t>Epic High School - South</t>
  </si>
  <si>
    <t>Q297</t>
  </si>
  <si>
    <t>Hawtree Creek Middle School</t>
  </si>
  <si>
    <t>Q650</t>
  </si>
  <si>
    <t>High School for Construction Trades, Engineering and Architecture</t>
  </si>
  <si>
    <t>Q226</t>
  </si>
  <si>
    <t>J.H.S. 226 Virgil I. Grissom</t>
  </si>
  <si>
    <t>Q062</t>
  </si>
  <si>
    <t>P. S. 62 - Chester Park School</t>
  </si>
  <si>
    <t>Q045</t>
  </si>
  <si>
    <t>P.S. 045 Clarence Witherspoon</t>
  </si>
  <si>
    <t>Q096</t>
  </si>
  <si>
    <t>P.S. 096</t>
  </si>
  <si>
    <t>Q100</t>
  </si>
  <si>
    <t>P.S. 100 Glen Morris</t>
  </si>
  <si>
    <t>Q108</t>
  </si>
  <si>
    <t>P.S. 108 Captain Vincent G. Fowler</t>
  </si>
  <si>
    <t>Q123</t>
  </si>
  <si>
    <t>P.S. 123</t>
  </si>
  <si>
    <t>Q124</t>
  </si>
  <si>
    <t>P.S. 124 Osmond A Church</t>
  </si>
  <si>
    <t>Q155</t>
  </si>
  <si>
    <t>P.S. 155</t>
  </si>
  <si>
    <t>Q223</t>
  </si>
  <si>
    <t>P.S. 223 Lyndon B. Johnson</t>
  </si>
  <si>
    <t>Q475</t>
  </si>
  <si>
    <t>Richmond Hill High School</t>
  </si>
  <si>
    <t>Q261</t>
  </si>
  <si>
    <t>Voyages Prep - South Queens</t>
  </si>
  <si>
    <t>Q072</t>
  </si>
  <si>
    <t>Catherine &amp; Count Basie Middle School 72</t>
  </si>
  <si>
    <t>Q690</t>
  </si>
  <si>
    <t>High School for Law Enforcement and Public Safety</t>
  </si>
  <si>
    <t>Q312</t>
  </si>
  <si>
    <t>Jamaica Children's School</t>
  </si>
  <si>
    <t>Q040</t>
  </si>
  <si>
    <t>P.S. 040 Samuel Huntington</t>
  </si>
  <si>
    <t>Q048</t>
  </si>
  <si>
    <t>P.S. 048 William Wordsworth</t>
  </si>
  <si>
    <t>Q050</t>
  </si>
  <si>
    <t>P.S. 050 Talfourd Lawn Elementary School</t>
  </si>
  <si>
    <t>Q055</t>
  </si>
  <si>
    <t>P.S. 055 Maure</t>
  </si>
  <si>
    <t>Q121</t>
  </si>
  <si>
    <t>P.S. 121 Queens</t>
  </si>
  <si>
    <t>Q160</t>
  </si>
  <si>
    <t>P.S. 160 Walter Francis Bishop</t>
  </si>
  <si>
    <t>Q161</t>
  </si>
  <si>
    <t>P.S. 161 Arthur Ashe School</t>
  </si>
  <si>
    <t>Q080</t>
  </si>
  <si>
    <t>PS 80 The Thurgood Marshall Magnet School of Multimedia and Communication</t>
  </si>
  <si>
    <t>Q332</t>
  </si>
  <si>
    <t>Redwood Middle School</t>
  </si>
  <si>
    <t>Q354</t>
  </si>
  <si>
    <t>The Jermaine L. Green STEM Institute of Queens</t>
  </si>
  <si>
    <t>Q752</t>
  </si>
  <si>
    <t>Queens Transition Center</t>
  </si>
  <si>
    <t>Q262</t>
  </si>
  <si>
    <t>Ariola</t>
  </si>
  <si>
    <t>Channel View School for Research</t>
  </si>
  <si>
    <t>Q202</t>
  </si>
  <si>
    <t>J.H.S. 202 Robert H. Goddard</t>
  </si>
  <si>
    <t>Q210</t>
  </si>
  <si>
    <t>J.H.S. 210 Elizabeth Blackwell</t>
  </si>
  <si>
    <t>Q480</t>
  </si>
  <si>
    <t>John Adams High School</t>
  </si>
  <si>
    <t>Q137</t>
  </si>
  <si>
    <t>M.S. 137 America's School of Heroes</t>
  </si>
  <si>
    <t>Q306</t>
  </si>
  <si>
    <t>New York City Academy for Discovery</t>
  </si>
  <si>
    <t>Q047</t>
  </si>
  <si>
    <t>P.S. 047 Chris Galas</t>
  </si>
  <si>
    <t>Q056</t>
  </si>
  <si>
    <t>P.S. 056 Harry Eichler</t>
  </si>
  <si>
    <t>Q060</t>
  </si>
  <si>
    <t>P.S. 060 Woodhaven</t>
  </si>
  <si>
    <t>Q063</t>
  </si>
  <si>
    <t>P.S. 063 Old South</t>
  </si>
  <si>
    <t>Q064</t>
  </si>
  <si>
    <t>P.S. 064 Joseph P. Addabbo</t>
  </si>
  <si>
    <t>Q066</t>
  </si>
  <si>
    <t>P.S. 066 Jacqueline Kennedy Onassis</t>
  </si>
  <si>
    <t>Q090</t>
  </si>
  <si>
    <t>P.S. 090 Horace Mann</t>
  </si>
  <si>
    <t>Q097</t>
  </si>
  <si>
    <t>P.S. 097 Forest Park</t>
  </si>
  <si>
    <t>Q146</t>
  </si>
  <si>
    <t>P.S. 146 Howard Beach</t>
  </si>
  <si>
    <t>Q207</t>
  </si>
  <si>
    <t>P.S. 207 Rockwood Park</t>
  </si>
  <si>
    <t>Q232</t>
  </si>
  <si>
    <t>P.S. 232 Lindenwood</t>
  </si>
  <si>
    <t>Q254</t>
  </si>
  <si>
    <t>P.S. 254 - The Rosa Parks School</t>
  </si>
  <si>
    <t>Q273</t>
  </si>
  <si>
    <t>P.S. 273</t>
  </si>
  <si>
    <t>Q377</t>
  </si>
  <si>
    <t>P.S. 377 - QUEENS @ Q335</t>
  </si>
  <si>
    <t>Q065</t>
  </si>
  <si>
    <t>P.S. 65 - The Raymond York Elementary School</t>
  </si>
  <si>
    <t>Q114</t>
  </si>
  <si>
    <t>P.S./M.S. 114 Belle Harbor</t>
  </si>
  <si>
    <t>Q316</t>
  </si>
  <si>
    <t>Queens Explorers Elementary School</t>
  </si>
  <si>
    <t>Q308</t>
  </si>
  <si>
    <t>Robert H. Goddard High School of Communication Arts and Technology</t>
  </si>
  <si>
    <t>Q351</t>
  </si>
  <si>
    <t>Rockaway Collegiate High School</t>
  </si>
  <si>
    <t>Q324</t>
  </si>
  <si>
    <t>Rockaway Park High School for Environmental Sustainability</t>
  </si>
  <si>
    <t>Q323</t>
  </si>
  <si>
    <t>Scholars' Academy</t>
  </si>
  <si>
    <t>Q317</t>
  </si>
  <si>
    <t>Waterside Children's Studio School</t>
  </si>
  <si>
    <t>Q318</t>
  </si>
  <si>
    <t>Waterside School For Leadership</t>
  </si>
  <si>
    <t>K136</t>
  </si>
  <si>
    <t>Avilés</t>
  </si>
  <si>
    <t>I.S. 136 Charles O. Dewey</t>
  </si>
  <si>
    <t>K088</t>
  </si>
  <si>
    <t>J.H.S. 088 Peter Rouget</t>
  </si>
  <si>
    <t>K442</t>
  </si>
  <si>
    <t>M.S. 442 Carroll Gardens School for Innovation</t>
  </si>
  <si>
    <t>K010</t>
  </si>
  <si>
    <t>Magnet School of Math, Science and Design Technology</t>
  </si>
  <si>
    <t>K443</t>
  </si>
  <si>
    <t>New Voices School of Academic &amp; Creative Arts</t>
  </si>
  <si>
    <t>K001</t>
  </si>
  <si>
    <t>P.S. 001 The Bergen</t>
  </si>
  <si>
    <t>K015</t>
  </si>
  <si>
    <t>P.S. 015 Patrick F. Daly</t>
  </si>
  <si>
    <t>K024</t>
  </si>
  <si>
    <t>P.S. 024</t>
  </si>
  <si>
    <t>K094</t>
  </si>
  <si>
    <t>P.S. 094 The Henry Longfellow</t>
  </si>
  <si>
    <t>K169</t>
  </si>
  <si>
    <t>P.S. 169 Sunset Park</t>
  </si>
  <si>
    <t>K172</t>
  </si>
  <si>
    <t>P.S. 172 Beacon School of Excellence</t>
  </si>
  <si>
    <t>K295</t>
  </si>
  <si>
    <t>P.S. 295</t>
  </si>
  <si>
    <t>K676</t>
  </si>
  <si>
    <t>Red Hook Neighborhood School</t>
  </si>
  <si>
    <t>K698</t>
  </si>
  <si>
    <t>South Brooklyn Community High School</t>
  </si>
  <si>
    <t>K516</t>
  </si>
  <si>
    <t>Sunset Park Avenues Elementary School</t>
  </si>
  <si>
    <t>K667</t>
  </si>
  <si>
    <t>Sunset Park High School</t>
  </si>
  <si>
    <t>K821</t>
  </si>
  <si>
    <t>Sunset Park Prep</t>
  </si>
  <si>
    <t>K896</t>
  </si>
  <si>
    <t>The School of Creativity and Innovation</t>
  </si>
  <si>
    <t>K220</t>
  </si>
  <si>
    <t>J.H.S. 220 John J. Pershing</t>
  </si>
  <si>
    <t>K227</t>
  </si>
  <si>
    <t>J.H.S. 227 Edward B. Shallow</t>
  </si>
  <si>
    <t>K936</t>
  </si>
  <si>
    <t>MS 936 Arts Off 3rd</t>
  </si>
  <si>
    <t>K105</t>
  </si>
  <si>
    <t>P.S. 105 The Blythebourne</t>
  </si>
  <si>
    <t>K503</t>
  </si>
  <si>
    <t>P.S. 503: The School of Discovery</t>
  </si>
  <si>
    <t>K506</t>
  </si>
  <si>
    <t>P.S. 506: The School of Journalism &amp; Technology</t>
  </si>
  <si>
    <t>K069</t>
  </si>
  <si>
    <t>P.S. 69 Vincent D. Grippo School</t>
  </si>
  <si>
    <t>K971</t>
  </si>
  <si>
    <t>School of Math, Science, and Healthy Living</t>
  </si>
  <si>
    <t>K939</t>
  </si>
  <si>
    <t>Sunset School of Cultural Learning</t>
  </si>
  <si>
    <t>K187</t>
  </si>
  <si>
    <t>The Christa McAuliffe School\I.S. 187</t>
  </si>
  <si>
    <t>K310</t>
  </si>
  <si>
    <t>The School For Future Leaders</t>
  </si>
  <si>
    <t>K371</t>
  </si>
  <si>
    <t>P.S. 371 - Lillian L. Rashkis</t>
  </si>
  <si>
    <t>K053</t>
  </si>
  <si>
    <t>P.S. K053</t>
  </si>
  <si>
    <t>M555</t>
  </si>
  <si>
    <t>Ayala</t>
  </si>
  <si>
    <t>Central Park East High School</t>
  </si>
  <si>
    <t>M497</t>
  </si>
  <si>
    <t>Central Park East I</t>
  </si>
  <si>
    <t>M964</t>
  </si>
  <si>
    <t>Central Park East II</t>
  </si>
  <si>
    <t>M372</t>
  </si>
  <si>
    <t>Esperanza Preparatory Academy</t>
  </si>
  <si>
    <t>M680</t>
  </si>
  <si>
    <t>Heritage School, The</t>
  </si>
  <si>
    <t>M825</t>
  </si>
  <si>
    <t>Isaac Newton Middle School for Math &amp; Science</t>
  </si>
  <si>
    <t>M057</t>
  </si>
  <si>
    <t>James Weldon Johnson</t>
  </si>
  <si>
    <t>M224</t>
  </si>
  <si>
    <t>M.S. 224 Manhattan East School for Arts &amp; Academics</t>
  </si>
  <si>
    <t>M435</t>
  </si>
  <si>
    <t>Manhattan Center for Science and Mathematics</t>
  </si>
  <si>
    <t>M375</t>
  </si>
  <si>
    <t>Mosaic Preparatory Academy</t>
  </si>
  <si>
    <t>M007</t>
  </si>
  <si>
    <t>P.S. 007 Samuel Stern</t>
  </si>
  <si>
    <t>M083</t>
  </si>
  <si>
    <t>P.S. 083 Luis Munoz Rivera</t>
  </si>
  <si>
    <t>M096</t>
  </si>
  <si>
    <t>P.S. 096 Joseph Lanzetta</t>
  </si>
  <si>
    <t>M102</t>
  </si>
  <si>
    <t>P.S. 102 Jacques Cartier</t>
  </si>
  <si>
    <t>M108</t>
  </si>
  <si>
    <t>P.S. 108 Assemblyman Angelo Del Toro Educational Complex</t>
  </si>
  <si>
    <t>M112</t>
  </si>
  <si>
    <t>P.S. 112 Jose Celso Barbosa</t>
  </si>
  <si>
    <t>M146</t>
  </si>
  <si>
    <t>P.S. 146 Ann M. Short</t>
  </si>
  <si>
    <t>M155</t>
  </si>
  <si>
    <t>P.S. 155 William Paca</t>
  </si>
  <si>
    <t>M171</t>
  </si>
  <si>
    <t>P.S. 171 Patrick Henry</t>
  </si>
  <si>
    <t>M206</t>
  </si>
  <si>
    <t>P.S. 206 Jose Celso Barbosa</t>
  </si>
  <si>
    <t>M038</t>
  </si>
  <si>
    <t>P.S. 38 Roberto Clemente</t>
  </si>
  <si>
    <t>M495</t>
  </si>
  <si>
    <t>Park East High School</t>
  </si>
  <si>
    <t>M377</t>
  </si>
  <si>
    <t>Renaissance School of the Arts</t>
  </si>
  <si>
    <t>M037</t>
  </si>
  <si>
    <t>River East Elementary</t>
  </si>
  <si>
    <t>M012</t>
  </si>
  <si>
    <t>Tag Young Scholars</t>
  </si>
  <si>
    <t>M182</t>
  </si>
  <si>
    <t>The Bilingual Bicultural School</t>
  </si>
  <si>
    <t>M310</t>
  </si>
  <si>
    <t>THE JUDITH S. KAYE HIGH SCHOOL</t>
  </si>
  <si>
    <t>M072</t>
  </si>
  <si>
    <t>The Lexington Academy</t>
  </si>
  <si>
    <t>M610</t>
  </si>
  <si>
    <t>Young Women's Leadership School</t>
  </si>
  <si>
    <t>X343</t>
  </si>
  <si>
    <t>Academy of Applied Mathematics and Technology</t>
  </si>
  <si>
    <t>X427</t>
  </si>
  <si>
    <t>Community School for Social Justice</t>
  </si>
  <si>
    <t>X259</t>
  </si>
  <si>
    <t>H.E.R.O. High (Health, Education, and Research Occupations High School)</t>
  </si>
  <si>
    <t>X670</t>
  </si>
  <si>
    <t>Health Opportunities High School</t>
  </si>
  <si>
    <t>X334</t>
  </si>
  <si>
    <t>International Community High School</t>
  </si>
  <si>
    <t>X557</t>
  </si>
  <si>
    <t>Mott Haven Community High School</t>
  </si>
  <si>
    <t>X018</t>
  </si>
  <si>
    <t>P.S. 018 John Peter Zenger</t>
  </si>
  <si>
    <t>X025</t>
  </si>
  <si>
    <t>P.S. 025 Bilingual School</t>
  </si>
  <si>
    <t>X030</t>
  </si>
  <si>
    <t>P.S. 030 Wilton</t>
  </si>
  <si>
    <t>X043</t>
  </si>
  <si>
    <t>P.S. 043 Jonas Bronck</t>
  </si>
  <si>
    <t>X049</t>
  </si>
  <si>
    <t>P.S. 049 Willis Avenue</t>
  </si>
  <si>
    <t>X065</t>
  </si>
  <si>
    <t>P.S. 065 Mother Hale Academy</t>
  </si>
  <si>
    <t>X154</t>
  </si>
  <si>
    <t>P.S. 154 Jonathan D. Hyatt</t>
  </si>
  <si>
    <t>X161</t>
  </si>
  <si>
    <t>P.S. 161 Juan Ponce De Leon School</t>
  </si>
  <si>
    <t>X179</t>
  </si>
  <si>
    <t>P.S. 179</t>
  </si>
  <si>
    <t>X277</t>
  </si>
  <si>
    <t>P.S. 277</t>
  </si>
  <si>
    <t>X005</t>
  </si>
  <si>
    <t>P.S. 5 Port Morris</t>
  </si>
  <si>
    <t>X224</t>
  </si>
  <si>
    <t>P.S./I.S. 224</t>
  </si>
  <si>
    <t>X221</t>
  </si>
  <si>
    <t>South Bronx Preparatory: A College Board School</t>
  </si>
  <si>
    <t>X223</t>
  </si>
  <si>
    <t>The Laboratory School of Finance and Technology: X223</t>
  </si>
  <si>
    <t>X551</t>
  </si>
  <si>
    <t>The Urban Assembly Bronx Academy of Letters</t>
  </si>
  <si>
    <t>X369</t>
  </si>
  <si>
    <t>Young Leaders Elementary School</t>
  </si>
  <si>
    <t>X062</t>
  </si>
  <si>
    <t>P.S. 062 Inocensio Casanova</t>
  </si>
  <si>
    <t>X073</t>
  </si>
  <si>
    <t>P.S. 073 Bronx</t>
  </si>
  <si>
    <t>X754</t>
  </si>
  <si>
    <t>J. M. Rapport School Career Development</t>
  </si>
  <si>
    <t>K233</t>
  </si>
  <si>
    <t>Barron</t>
  </si>
  <si>
    <t>P.S. 233 Langston Hughes</t>
  </si>
  <si>
    <t>K066</t>
  </si>
  <si>
    <t>P.S. 66</t>
  </si>
  <si>
    <t>K404</t>
  </si>
  <si>
    <t>Academy for Young Writers</t>
  </si>
  <si>
    <t>K557</t>
  </si>
  <si>
    <t>Brooklyn Gardens Elementary School</t>
  </si>
  <si>
    <t>K677</t>
  </si>
  <si>
    <t>East New York Elementary School of Excellence</t>
  </si>
  <si>
    <t>K678</t>
  </si>
  <si>
    <t>East New York Middle School of Excellence</t>
  </si>
  <si>
    <t>K502</t>
  </si>
  <si>
    <t>FDNY - Captain Vernon A. Richards High School for Fire and Life Safety</t>
  </si>
  <si>
    <t>K452</t>
  </si>
  <si>
    <t>Frederick Douglass Academy VIII Middle School</t>
  </si>
  <si>
    <t>K504</t>
  </si>
  <si>
    <t>High School for Civil Rights</t>
  </si>
  <si>
    <t>K364</t>
  </si>
  <si>
    <t>I.S. 364 Gateway</t>
  </si>
  <si>
    <t>K218</t>
  </si>
  <si>
    <t>J.H.S. 218 James P. Sinnott</t>
  </si>
  <si>
    <t>K292</t>
  </si>
  <si>
    <t>J.H.S. 292 Margaret S. Douglas</t>
  </si>
  <si>
    <t>K907</t>
  </si>
  <si>
    <t>Legacy School of the Arts</t>
  </si>
  <si>
    <t>K013</t>
  </si>
  <si>
    <t>P.S. 013 Roberto Clemente</t>
  </si>
  <si>
    <t>K149</t>
  </si>
  <si>
    <t>P.S. 149 Danny Kaye</t>
  </si>
  <si>
    <t>K159</t>
  </si>
  <si>
    <t>P.S. 159 Isaac Pitkin</t>
  </si>
  <si>
    <t>K190</t>
  </si>
  <si>
    <t>P.S. 190 Sheffield</t>
  </si>
  <si>
    <t>K202</t>
  </si>
  <si>
    <t>P.S. 202 Ernest S. Jenkyns</t>
  </si>
  <si>
    <t>K213</t>
  </si>
  <si>
    <t>P.S. 213 New Lots</t>
  </si>
  <si>
    <t>K224</t>
  </si>
  <si>
    <t>P.S. 224 Hale A. Woodruff</t>
  </si>
  <si>
    <t>K273</t>
  </si>
  <si>
    <t>P.S. 273 Wortman</t>
  </si>
  <si>
    <t>K306</t>
  </si>
  <si>
    <t>P.S. 306 Ethan Allen</t>
  </si>
  <si>
    <t>K328</t>
  </si>
  <si>
    <t>P.S. 328 Phyllis Wheatley</t>
  </si>
  <si>
    <t>K346</t>
  </si>
  <si>
    <t>P.S. 346 Abe Stark</t>
  </si>
  <si>
    <t>K507</t>
  </si>
  <si>
    <t>Performing Arts and Technology High School</t>
  </si>
  <si>
    <t>K663</t>
  </si>
  <si>
    <t>School of the Future Brooklyn</t>
  </si>
  <si>
    <t>K422</t>
  </si>
  <si>
    <t>Spring Creek Community School</t>
  </si>
  <si>
    <t>K953</t>
  </si>
  <si>
    <t>The East New York Arts and Civics High School</t>
  </si>
  <si>
    <t>K325</t>
  </si>
  <si>
    <t>The Fresh Creek School</t>
  </si>
  <si>
    <t>K683</t>
  </si>
  <si>
    <t>The School for Classics: An Academy of Thinkers, Writers and Performers</t>
  </si>
  <si>
    <t>K654</t>
  </si>
  <si>
    <t>Van Siclen Community Middle School</t>
  </si>
  <si>
    <t>K510</t>
  </si>
  <si>
    <t>World Academy for Total Community Health High School</t>
  </si>
  <si>
    <t>K643</t>
  </si>
  <si>
    <t>Brooklyn Democracy Academy</t>
  </si>
  <si>
    <t>K518</t>
  </si>
  <si>
    <t>Kappa V (Knowledge and Power Preparatory Academy)</t>
  </si>
  <si>
    <t>K647</t>
  </si>
  <si>
    <t>Metropolitan Diploma Plus High School</t>
  </si>
  <si>
    <t>K041</t>
  </si>
  <si>
    <t>P.S. 041 Francis White</t>
  </si>
  <si>
    <t>K165</t>
  </si>
  <si>
    <t>P.S. 165 Ida Posner</t>
  </si>
  <si>
    <t>K184</t>
  </si>
  <si>
    <t>P.S. 184 Newport</t>
  </si>
  <si>
    <t>K446</t>
  </si>
  <si>
    <t>Riverdale Avenue Community School</t>
  </si>
  <si>
    <t>K668</t>
  </si>
  <si>
    <t>Riverdale Avenue Middle School</t>
  </si>
  <si>
    <t>K036</t>
  </si>
  <si>
    <t>P.S. 36</t>
  </si>
  <si>
    <t>All (K-12)</t>
  </si>
  <si>
    <t>K004</t>
  </si>
  <si>
    <t>P.S. K004</t>
  </si>
  <si>
    <t>R047</t>
  </si>
  <si>
    <t>Borelli</t>
  </si>
  <si>
    <t>CSI High School for International Studies</t>
  </si>
  <si>
    <t>R064</t>
  </si>
  <si>
    <t>Gaynor McCown Expeditionary Learning School</t>
  </si>
  <si>
    <t>R007</t>
  </si>
  <si>
    <t>I.S. 007 Elias Bernstein</t>
  </si>
  <si>
    <t>R024</t>
  </si>
  <si>
    <t>I.S. 024 Myra S. Barnes</t>
  </si>
  <si>
    <t>R034</t>
  </si>
  <si>
    <t>I.S. 034 Tottenville</t>
  </si>
  <si>
    <t>R072</t>
  </si>
  <si>
    <t>I.S. 072 Rocco Laurie</t>
  </si>
  <si>
    <t>R075</t>
  </si>
  <si>
    <t>I.S. 075 Frank D. Paulo</t>
  </si>
  <si>
    <t>R063</t>
  </si>
  <si>
    <t>Marsh Avenue School for Expeditionary Learning</t>
  </si>
  <si>
    <t>R001</t>
  </si>
  <si>
    <t>P.S. 001 Tottenville</t>
  </si>
  <si>
    <t>R003</t>
  </si>
  <si>
    <t>P.S. 003 The Margaret Gioiosa School</t>
  </si>
  <si>
    <t>R004</t>
  </si>
  <si>
    <t>P.S. 004 Maurice Wollin</t>
  </si>
  <si>
    <t>R005</t>
  </si>
  <si>
    <t>P.S. 005 Huguenot</t>
  </si>
  <si>
    <t>R032</t>
  </si>
  <si>
    <t>P.S. 032 The Gifford School</t>
  </si>
  <si>
    <t>R036</t>
  </si>
  <si>
    <t>P.S. 036 J. C. Drumgoole</t>
  </si>
  <si>
    <t>R042</t>
  </si>
  <si>
    <t>P.S. 042 Eltingville</t>
  </si>
  <si>
    <t>R055</t>
  </si>
  <si>
    <t>P.S. 055 Henry M. Boehm</t>
  </si>
  <si>
    <t>R069</t>
  </si>
  <si>
    <t>P.S. 069 Daniel D. Tompkins</t>
  </si>
  <si>
    <t>R056</t>
  </si>
  <si>
    <t>P.S. 56 The Louis Desario School</t>
  </si>
  <si>
    <t>R006</t>
  </si>
  <si>
    <t>P.S. 6 Corporal Allan F. Kivlehan School</t>
  </si>
  <si>
    <t>R008</t>
  </si>
  <si>
    <t>P.S. 8 Shirlee Solomon</t>
  </si>
  <si>
    <t>R058</t>
  </si>
  <si>
    <t>Space Shuttle Columbia School</t>
  </si>
  <si>
    <t>R053</t>
  </si>
  <si>
    <t>The Barbara Esselborn School</t>
  </si>
  <si>
    <t>R062</t>
  </si>
  <si>
    <t>The Kathleen Grimm School for Leadership and Sustainability</t>
  </si>
  <si>
    <t>R455</t>
  </si>
  <si>
    <t>Tottenville High School</t>
  </si>
  <si>
    <t>R037</t>
  </si>
  <si>
    <t>P.S. R037</t>
  </si>
  <si>
    <t>R025</t>
  </si>
  <si>
    <t>South Richmond High School I.S./P.S. 25</t>
  </si>
  <si>
    <t>M393</t>
  </si>
  <si>
    <t>Bottcher</t>
  </si>
  <si>
    <t>Business Of Sports School</t>
  </si>
  <si>
    <t>M615</t>
  </si>
  <si>
    <t>Chelsea Career and Technical Education High School</t>
  </si>
  <si>
    <t>M933</t>
  </si>
  <si>
    <t>City Knoll Middle School</t>
  </si>
  <si>
    <t>M303</t>
  </si>
  <si>
    <t>Facing History School, The</t>
  </si>
  <si>
    <t>M288</t>
  </si>
  <si>
    <t>Food and Finance High School</t>
  </si>
  <si>
    <t>M534</t>
  </si>
  <si>
    <t>Harvest Collegiate High School</t>
  </si>
  <si>
    <t>M400</t>
  </si>
  <si>
    <t>High School for Environmental Studies</t>
  </si>
  <si>
    <t>M560</t>
  </si>
  <si>
    <t>High School M560 - City As School</t>
  </si>
  <si>
    <t>M296</t>
  </si>
  <si>
    <t>High School of Hospitality Management</t>
  </si>
  <si>
    <t>M437</t>
  </si>
  <si>
    <t>Hudson High School of Learning Technologies</t>
  </si>
  <si>
    <t>M605</t>
  </si>
  <si>
    <t>Humanities Preparatory Academy</t>
  </si>
  <si>
    <t>M544</t>
  </si>
  <si>
    <t>Independence High School</t>
  </si>
  <si>
    <t>M313</t>
  </si>
  <si>
    <t>James Baldwin School, The: A School for Expeditionary Learning</t>
  </si>
  <si>
    <t>M419</t>
  </si>
  <si>
    <t>Landmark High School</t>
  </si>
  <si>
    <t>M550</t>
  </si>
  <si>
    <t>Liberty High School Academy for Newcomers</t>
  </si>
  <si>
    <t>M297</t>
  </si>
  <si>
    <t>M.S. 297 @ M323</t>
  </si>
  <si>
    <t>M542</t>
  </si>
  <si>
    <t>Manhattan Bridges High School</t>
  </si>
  <si>
    <t>M392</t>
  </si>
  <si>
    <t>MANHATTAN BUSINESS ACADEMY</t>
  </si>
  <si>
    <t>M439</t>
  </si>
  <si>
    <t>Manhattan Village Academy</t>
  </si>
  <si>
    <t>M412</t>
  </si>
  <si>
    <t>N.Y.C. Lab School for Collaborative Studies</t>
  </si>
  <si>
    <t>M414</t>
  </si>
  <si>
    <t>N.Y.C. Museum School</t>
  </si>
  <si>
    <t>M312</t>
  </si>
  <si>
    <t>New York City Lab Middle School for Collaborative Studies</t>
  </si>
  <si>
    <t>M376</t>
  </si>
  <si>
    <t>NYC iSchool</t>
  </si>
  <si>
    <t>M003</t>
  </si>
  <si>
    <t>P.S. 003 Charrette School</t>
  </si>
  <si>
    <t>M011</t>
  </si>
  <si>
    <t>P.S. 011 William T. Harris</t>
  </si>
  <si>
    <t>M033</t>
  </si>
  <si>
    <t>P.S. 033 Chelsea Prep</t>
  </si>
  <si>
    <t>M041</t>
  </si>
  <si>
    <t>P.S. 041 Greenwich Village</t>
  </si>
  <si>
    <t>M051</t>
  </si>
  <si>
    <t>P.S. 051 Elias Howe</t>
  </si>
  <si>
    <t>M111</t>
  </si>
  <si>
    <t>P.S. 111 Adolph S. Ochs</t>
  </si>
  <si>
    <t>M212</t>
  </si>
  <si>
    <t>P.S. 212 Midtown West</t>
  </si>
  <si>
    <t>M408</t>
  </si>
  <si>
    <t>Professional Performing Arts High School</t>
  </si>
  <si>
    <t>M422</t>
  </si>
  <si>
    <t>Quest to Learn</t>
  </si>
  <si>
    <t>M570</t>
  </si>
  <si>
    <t>Satellite Academy High School</t>
  </si>
  <si>
    <t>M340</t>
  </si>
  <si>
    <t>Sixth Avenue Elementary School</t>
  </si>
  <si>
    <t>M139</t>
  </si>
  <si>
    <t>Stephen T. Mather Building Arts &amp; Craftsmanship High School</t>
  </si>
  <si>
    <t>M600</t>
  </si>
  <si>
    <t>The High School of Fashion Industries</t>
  </si>
  <si>
    <t>M507</t>
  </si>
  <si>
    <t>Urban Assembly Gateway School for Technology</t>
  </si>
  <si>
    <t>M300</t>
  </si>
  <si>
    <t>Urban Assembly School of Design and Construction, The</t>
  </si>
  <si>
    <t>M479</t>
  </si>
  <si>
    <t>Beacon High School</t>
  </si>
  <si>
    <t>M035</t>
  </si>
  <si>
    <t>P.S. 035</t>
  </si>
  <si>
    <t>M721</t>
  </si>
  <si>
    <t>P.S. M721 - Manhattan Occupational Training Center</t>
  </si>
  <si>
    <t>K490</t>
  </si>
  <si>
    <t>Brannan</t>
  </si>
  <si>
    <t>Fort Hamilton High School</t>
  </si>
  <si>
    <t>K485</t>
  </si>
  <si>
    <t>High School of Telecommunication Arts and Technology</t>
  </si>
  <si>
    <t>K201</t>
  </si>
  <si>
    <t>J.H.S. 201 The Dyker Heights</t>
  </si>
  <si>
    <t>K259</t>
  </si>
  <si>
    <t>J.H.S. 259 William Mckinley</t>
  </si>
  <si>
    <t>K445</t>
  </si>
  <si>
    <t>New Utrecht High School</t>
  </si>
  <si>
    <t>K102</t>
  </si>
  <si>
    <t>P.S. 102 The Bayview</t>
  </si>
  <si>
    <t>K112</t>
  </si>
  <si>
    <t>P.S. 112 Lefferts Park</t>
  </si>
  <si>
    <t>K127</t>
  </si>
  <si>
    <t>P.S. 127 Mckinley Park</t>
  </si>
  <si>
    <t>K163</t>
  </si>
  <si>
    <t>P.S. 163 Bath Beach</t>
  </si>
  <si>
    <t>K176</t>
  </si>
  <si>
    <t>P.S. 176 Ovington</t>
  </si>
  <si>
    <t>K185</t>
  </si>
  <si>
    <t>P.S. 185 Walter Kassenbrock</t>
  </si>
  <si>
    <t>K200</t>
  </si>
  <si>
    <t>P.S. 200 Benson School</t>
  </si>
  <si>
    <t>K204</t>
  </si>
  <si>
    <t>P.S. 204 Vince Lombardi</t>
  </si>
  <si>
    <t>K229</t>
  </si>
  <si>
    <t>P.S. 229 Dyker</t>
  </si>
  <si>
    <t>K264</t>
  </si>
  <si>
    <t>P.S. 264 Bay Ridge Elementary School For The Arts</t>
  </si>
  <si>
    <t>K748</t>
  </si>
  <si>
    <t>P.S. 748 Brooklyn School for Global Scholars</t>
  </si>
  <si>
    <t>K104</t>
  </si>
  <si>
    <t>P.S./I.S. 104 The Fort Hamilton School</t>
  </si>
  <si>
    <t>K030</t>
  </si>
  <si>
    <t>P.S./I.S. 30 Mary White Ovington</t>
  </si>
  <si>
    <t>K170</t>
  </si>
  <si>
    <t>Ralph A. Fabrizio School</t>
  </si>
  <si>
    <t>M258</t>
  </si>
  <si>
    <t>Brewer</t>
  </si>
  <si>
    <t>Community Action School - MS 258</t>
  </si>
  <si>
    <t>M485</t>
  </si>
  <si>
    <t>Fiorello H. LaGuardia High School of Music &amp; Art and Performing Arts</t>
  </si>
  <si>
    <t>M417</t>
  </si>
  <si>
    <t>Frank Mccourt High School</t>
  </si>
  <si>
    <t>M492</t>
  </si>
  <si>
    <t>High School for Law, Advocacy and Community Justice</t>
  </si>
  <si>
    <t>M494</t>
  </si>
  <si>
    <t>High School of Arts and Technology</t>
  </si>
  <si>
    <t>M404</t>
  </si>
  <si>
    <t>Innovation Diploma Plus</t>
  </si>
  <si>
    <t>M256</t>
  </si>
  <si>
    <t>Lafayette Academy</t>
  </si>
  <si>
    <t>M243</t>
  </si>
  <si>
    <t>M.S. 243 Center School</t>
  </si>
  <si>
    <t>M250</t>
  </si>
  <si>
    <t>M.S. 250 West Side Collaborative Middle School</t>
  </si>
  <si>
    <t>M245</t>
  </si>
  <si>
    <t>M.S. M245 The Computer School</t>
  </si>
  <si>
    <t>M247</t>
  </si>
  <si>
    <t>M.S. M247 Dual Language Middle School</t>
  </si>
  <si>
    <t>M541</t>
  </si>
  <si>
    <t>Manhattan / Hunter Science High School</t>
  </si>
  <si>
    <t>M009</t>
  </si>
  <si>
    <t>P.S. 009 Sarah Anderson</t>
  </si>
  <si>
    <t>M075</t>
  </si>
  <si>
    <t>P.S. 075 Emily Dickinson</t>
  </si>
  <si>
    <t>M084</t>
  </si>
  <si>
    <t>P.S. 084 Lillian Weber</t>
  </si>
  <si>
    <t>M087</t>
  </si>
  <si>
    <t>P.S. 087 William Sherman</t>
  </si>
  <si>
    <t>M166</t>
  </si>
  <si>
    <t>P.S. 166 The Richard Rodgers School of The Arts and Technology</t>
  </si>
  <si>
    <t>M199</t>
  </si>
  <si>
    <t>P.S. 199 Jessie Isador Straus</t>
  </si>
  <si>
    <t>M333</t>
  </si>
  <si>
    <t>P.S. 333 Manhattan School for Children</t>
  </si>
  <si>
    <t>M452</t>
  </si>
  <si>
    <t>P.S. 452</t>
  </si>
  <si>
    <t>M859</t>
  </si>
  <si>
    <t>Special Music School</t>
  </si>
  <si>
    <t>M334</t>
  </si>
  <si>
    <t>The Anderson School</t>
  </si>
  <si>
    <t>M403</t>
  </si>
  <si>
    <t>The Global Learning Collaborative</t>
  </si>
  <si>
    <t>M299</t>
  </si>
  <si>
    <t>The Maxine Greene HS for Imaginative Inquiry</t>
  </si>
  <si>
    <t>M191</t>
  </si>
  <si>
    <t>The Riverside School for Makers and Artists</t>
  </si>
  <si>
    <t>M402</t>
  </si>
  <si>
    <t>The Urban Assembly School for Green Careers</t>
  </si>
  <si>
    <t>M307</t>
  </si>
  <si>
    <t>Urban Assembly School for Media Studies, The</t>
  </si>
  <si>
    <t>M291</t>
  </si>
  <si>
    <t>West End Secondary School</t>
  </si>
  <si>
    <t>M811</t>
  </si>
  <si>
    <t>P.S. M811 - Mickey Mantle School</t>
  </si>
  <si>
    <t>Q309</t>
  </si>
  <si>
    <t>Brooks-Powers</t>
  </si>
  <si>
    <t>Academy of Medical Technology: A College Board School</t>
  </si>
  <si>
    <t>Q260</t>
  </si>
  <si>
    <t>Frederick Douglass Academy VI High School</t>
  </si>
  <si>
    <t>Q333</t>
  </si>
  <si>
    <t>Goldie Maple Academy</t>
  </si>
  <si>
    <t>Q282</t>
  </si>
  <si>
    <t>Knowledge and Power Preparatory Academy VI</t>
  </si>
  <si>
    <t>Q106</t>
  </si>
  <si>
    <t>Lighthouse Elementary School</t>
  </si>
  <si>
    <t>Q053</t>
  </si>
  <si>
    <t>M.S. 053 Brian Piccolo</t>
  </si>
  <si>
    <t>Q043</t>
  </si>
  <si>
    <t>P.S. 043</t>
  </si>
  <si>
    <t>Q104</t>
  </si>
  <si>
    <t>P.S. 104 The Bays Water</t>
  </si>
  <si>
    <t>Q105</t>
  </si>
  <si>
    <t>P.S. 105 The Bay School</t>
  </si>
  <si>
    <t>Q183</t>
  </si>
  <si>
    <t>P.S. 183 Dr. Richard R. Green</t>
  </si>
  <si>
    <t>Q197</t>
  </si>
  <si>
    <t>P.S. 197 The Ocean School</t>
  </si>
  <si>
    <t>Q253</t>
  </si>
  <si>
    <t>P.S. 253</t>
  </si>
  <si>
    <t>Q042</t>
  </si>
  <si>
    <t>P.S./M.S 042 R. Vernam</t>
  </si>
  <si>
    <t>Q302</t>
  </si>
  <si>
    <t>Queens High School for Information, Research, and Technology</t>
  </si>
  <si>
    <t>Q319</t>
  </si>
  <si>
    <t>Village Academy</t>
  </si>
  <si>
    <t>Q362</t>
  </si>
  <si>
    <t>Wave Preparatory Elementary School</t>
  </si>
  <si>
    <t>Q355</t>
  </si>
  <si>
    <t>Collaborative Arts Middle School</t>
  </si>
  <si>
    <t>Q356</t>
  </si>
  <si>
    <t>Community Voices Middle School</t>
  </si>
  <si>
    <t>Q265</t>
  </si>
  <si>
    <t>Excelsior Preparatory High School</t>
  </si>
  <si>
    <t>Q272</t>
  </si>
  <si>
    <t>George Washington Carver High School for the Sciences</t>
  </si>
  <si>
    <t>Q038</t>
  </si>
  <si>
    <t>P.S. 038 Rosedale</t>
  </si>
  <si>
    <t>Q052</t>
  </si>
  <si>
    <t>P.S. 052 Queens</t>
  </si>
  <si>
    <t>Q132</t>
  </si>
  <si>
    <t>P.S. 132 Ralph Bunche</t>
  </si>
  <si>
    <t>Q156</t>
  </si>
  <si>
    <t>P.S. 156 Laurelton</t>
  </si>
  <si>
    <t>Q181</t>
  </si>
  <si>
    <t>P.S. 181 Brookfield</t>
  </si>
  <si>
    <t>Q195</t>
  </si>
  <si>
    <t>P.S. 195 William Haberle</t>
  </si>
  <si>
    <t>Q251</t>
  </si>
  <si>
    <t>P.S. 251 Queens</t>
  </si>
  <si>
    <t>Q138</t>
  </si>
  <si>
    <t>P.S./M.S. 138 Sunrise</t>
  </si>
  <si>
    <t>Q283</t>
  </si>
  <si>
    <t>Preparatory Academy for Writers: A College Board School</t>
  </si>
  <si>
    <t>Q248</t>
  </si>
  <si>
    <t>Queens Preparatory Academy</t>
  </si>
  <si>
    <t>Q289</t>
  </si>
  <si>
    <t>Queens United Middle School</t>
  </si>
  <si>
    <t>Q270</t>
  </si>
  <si>
    <t>The Gordon Parks School</t>
  </si>
  <si>
    <t>Q235</t>
  </si>
  <si>
    <t>Cabán</t>
  </si>
  <si>
    <t>Academy for New Americans</t>
  </si>
  <si>
    <t>Q126</t>
  </si>
  <si>
    <t>Albert Shanker School for Visual and Performing Arts</t>
  </si>
  <si>
    <t>Q010</t>
  </si>
  <si>
    <t>I.S. 010 Horace Greeley</t>
  </si>
  <si>
    <t>Q141</t>
  </si>
  <si>
    <t>I.S. 141 The Steinway</t>
  </si>
  <si>
    <t>Q450</t>
  </si>
  <si>
    <t>Long Island City High School</t>
  </si>
  <si>
    <t>Q002</t>
  </si>
  <si>
    <t>P.S. 002 Alfred Zimberg</t>
  </si>
  <si>
    <t>Q017</t>
  </si>
  <si>
    <t>P.S. 017 Henry David Thoreau</t>
  </si>
  <si>
    <t>Q070</t>
  </si>
  <si>
    <t>P.S. 070</t>
  </si>
  <si>
    <t>Q084</t>
  </si>
  <si>
    <t>P.S. 084 Steinway</t>
  </si>
  <si>
    <t>Q085</t>
  </si>
  <si>
    <t>P.S. 085 Judge Charles Vallone</t>
  </si>
  <si>
    <t>Q122</t>
  </si>
  <si>
    <t>P.S. 122 Mamie Fay</t>
  </si>
  <si>
    <t>Q151</t>
  </si>
  <si>
    <t>P.S. 151 Mary D. Carter</t>
  </si>
  <si>
    <t>Q171</t>
  </si>
  <si>
    <t>P.S. 171 Peter G. Van Alst</t>
  </si>
  <si>
    <t>Q234</t>
  </si>
  <si>
    <t>P.S. 234</t>
  </si>
  <si>
    <t>Q300</t>
  </si>
  <si>
    <t>The 30th Avenue School (G&amp;T Citywide)</t>
  </si>
  <si>
    <t>Q286</t>
  </si>
  <si>
    <t>Young Women's Leadership School, Astoria</t>
  </si>
  <si>
    <t>R051</t>
  </si>
  <si>
    <t>Carr</t>
  </si>
  <si>
    <t>I.S. 051 Edwin Markham</t>
  </si>
  <si>
    <t>R002</t>
  </si>
  <si>
    <t>I.S. R002 George L. Egbert</t>
  </si>
  <si>
    <t>R009</t>
  </si>
  <si>
    <t>Naples Street Elementary School</t>
  </si>
  <si>
    <t>R440</t>
  </si>
  <si>
    <t>New Dorp High School</t>
  </si>
  <si>
    <t>R023</t>
  </si>
  <si>
    <t>P.S. 023 Richmondtown</t>
  </si>
  <si>
    <t>R026</t>
  </si>
  <si>
    <t>P.S. 026 The Carteret School</t>
  </si>
  <si>
    <t>R029</t>
  </si>
  <si>
    <t>P.S. 029 Bardwell</t>
  </si>
  <si>
    <t>R030</t>
  </si>
  <si>
    <t>P.S. 030 Westerleigh</t>
  </si>
  <si>
    <t>R038</t>
  </si>
  <si>
    <t>P.S. 038 George Cromwell</t>
  </si>
  <si>
    <t>R046</t>
  </si>
  <si>
    <t>P.S. 046 Albert V. Maniscalco</t>
  </si>
  <si>
    <t>R048</t>
  </si>
  <si>
    <t>P.S. 048 William G. Wilcox</t>
  </si>
  <si>
    <t>R050</t>
  </si>
  <si>
    <t>P.S. 050 Frank Hankinson</t>
  </si>
  <si>
    <t>R052</t>
  </si>
  <si>
    <t>P.S. 052 John C. Thompson</t>
  </si>
  <si>
    <t>R054</t>
  </si>
  <si>
    <t>P.S. 054 Charles W. Leng</t>
  </si>
  <si>
    <t>R060</t>
  </si>
  <si>
    <t>P.S. 060 Alice Austen</t>
  </si>
  <si>
    <t>R011</t>
  </si>
  <si>
    <t>P.S. 11 Thomas Dongan School</t>
  </si>
  <si>
    <t>R039</t>
  </si>
  <si>
    <t>P.S. 39 Francis J. Murphy Jr.</t>
  </si>
  <si>
    <t>R605</t>
  </si>
  <si>
    <t>Staten Island Technical High School</t>
  </si>
  <si>
    <t>R460</t>
  </si>
  <si>
    <t>Susan E. Wagner High School</t>
  </si>
  <si>
    <t>R080</t>
  </si>
  <si>
    <t>The Michael J. Petrides School</t>
  </si>
  <si>
    <t>R041</t>
  </si>
  <si>
    <t>The Stephanie A. Vierno School</t>
  </si>
  <si>
    <t>M311</t>
  </si>
  <si>
    <t>De La Rosa</t>
  </si>
  <si>
    <t>Amistad Dual Language School</t>
  </si>
  <si>
    <t>M513</t>
  </si>
  <si>
    <t>Castle Bridge School</t>
  </si>
  <si>
    <t>M293</t>
  </si>
  <si>
    <t>City College Academy of the Arts</t>
  </si>
  <si>
    <t>M328</t>
  </si>
  <si>
    <t>Community Math &amp; Science Prep</t>
  </si>
  <si>
    <t>M103</t>
  </si>
  <si>
    <t>Dos Puentes Elementary School</t>
  </si>
  <si>
    <t>M552</t>
  </si>
  <si>
    <t>Gregorio Luperon High School for Science and Mathematics</t>
  </si>
  <si>
    <t>M349</t>
  </si>
  <si>
    <t>Harbor Heights</t>
  </si>
  <si>
    <t>M423</t>
  </si>
  <si>
    <t>High School for Excellence and Innovation</t>
  </si>
  <si>
    <t>M468</t>
  </si>
  <si>
    <t>High School for Health Careers and Sciences</t>
  </si>
  <si>
    <t>M467</t>
  </si>
  <si>
    <t>High School for Law and Public Service</t>
  </si>
  <si>
    <t>M463</t>
  </si>
  <si>
    <t>High School for Media and Communications</t>
  </si>
  <si>
    <t>M528</t>
  </si>
  <si>
    <t>I.S. 528 Bea Fuller Rodgers School</t>
  </si>
  <si>
    <t>M211</t>
  </si>
  <si>
    <t>Inwood Early College for Health and Information Technologies</t>
  </si>
  <si>
    <t>M052</t>
  </si>
  <si>
    <t>J.H.S. 052 Inwood</t>
  </si>
  <si>
    <t>M143</t>
  </si>
  <si>
    <t>J.H.S. 143 Eleanor Roosevelt</t>
  </si>
  <si>
    <t>M319</t>
  </si>
  <si>
    <t>M.S. 319 - Maria Teresa</t>
  </si>
  <si>
    <t>M324</t>
  </si>
  <si>
    <t>M.S. 324 - Patria Mirabal</t>
  </si>
  <si>
    <t>M322</t>
  </si>
  <si>
    <t>Middle School 322</t>
  </si>
  <si>
    <t>M314</t>
  </si>
  <si>
    <t>Muscota</t>
  </si>
  <si>
    <t>M005</t>
  </si>
  <si>
    <t>P.S. 005 Ellen Lurie</t>
  </si>
  <si>
    <t>M008</t>
  </si>
  <si>
    <t>P.S. 008 Luis Belliard</t>
  </si>
  <si>
    <t>M018</t>
  </si>
  <si>
    <t>P.S. 018 Park Terrace</t>
  </si>
  <si>
    <t>M048</t>
  </si>
  <si>
    <t>P.S. 048 P.O. Michael J. Buczek</t>
  </si>
  <si>
    <t>M098</t>
  </si>
  <si>
    <t>P.S. 098 Shorac Kappock</t>
  </si>
  <si>
    <t>M115</t>
  </si>
  <si>
    <t>P.S. 115 Alexander Humboldt</t>
  </si>
  <si>
    <t>M128</t>
  </si>
  <si>
    <t>P.S. 128 Audubon</t>
  </si>
  <si>
    <t>M132</t>
  </si>
  <si>
    <t>P.S. 132 Juan Pablo Duarte</t>
  </si>
  <si>
    <t>M152</t>
  </si>
  <si>
    <t>P.S. 152 Dyckman Valley</t>
  </si>
  <si>
    <t>M173</t>
  </si>
  <si>
    <t>P.S. 173</t>
  </si>
  <si>
    <t>M189</t>
  </si>
  <si>
    <t>P.S. 189</t>
  </si>
  <si>
    <t>M187</t>
  </si>
  <si>
    <t>P.S./I.S. 187 Hudson Cliffs</t>
  </si>
  <si>
    <t>M278</t>
  </si>
  <si>
    <t>Paula Hedbavny School</t>
  </si>
  <si>
    <t>M178</t>
  </si>
  <si>
    <t>Professor Juan Bosch Public School</t>
  </si>
  <si>
    <t>M462</t>
  </si>
  <si>
    <t>The College Academy</t>
  </si>
  <si>
    <t>M366</t>
  </si>
  <si>
    <t>Washington Heights Academy</t>
  </si>
  <si>
    <t>M348</t>
  </si>
  <si>
    <t>Washington Heights Expeditionary Learning School</t>
  </si>
  <si>
    <t>X213</t>
  </si>
  <si>
    <t>Bronx Engineering and Technology Academy</t>
  </si>
  <si>
    <t>X284</t>
  </si>
  <si>
    <t>Bronx School of Law and Finance</t>
  </si>
  <si>
    <t>X546</t>
  </si>
  <si>
    <t>Bronx Theatre High School</t>
  </si>
  <si>
    <t>X397</t>
  </si>
  <si>
    <t>English Language Learners and International Support Preparatory Academy (ELLIS)</t>
  </si>
  <si>
    <t>X477</t>
  </si>
  <si>
    <t>Marble Hill High School for International Studies</t>
  </si>
  <si>
    <t>X344</t>
  </si>
  <si>
    <t>Dinowitz</t>
  </si>
  <si>
    <t>Ampark Neighborhood</t>
  </si>
  <si>
    <t>X077</t>
  </si>
  <si>
    <t>Bedford Park Elementary School</t>
  </si>
  <si>
    <t>X351</t>
  </si>
  <si>
    <t>Bronx Collaborative High School</t>
  </si>
  <si>
    <t>X308</t>
  </si>
  <si>
    <t>Bronx Dance Academy School</t>
  </si>
  <si>
    <t>X445</t>
  </si>
  <si>
    <t>Bronx High School of Science</t>
  </si>
  <si>
    <t>X442</t>
  </si>
  <si>
    <t>Celia Cruz Bronx High School of Music, The</t>
  </si>
  <si>
    <t>X440</t>
  </si>
  <si>
    <t>DeWitt Clinton High School</t>
  </si>
  <si>
    <t>X549</t>
  </si>
  <si>
    <t>Discovery High School</t>
  </si>
  <si>
    <t>X433</t>
  </si>
  <si>
    <t>High School for Teaching and the Professions</t>
  </si>
  <si>
    <t>X696</t>
  </si>
  <si>
    <t>High School of American Studies at Lehman College</t>
  </si>
  <si>
    <t>X368</t>
  </si>
  <si>
    <t>In-Tech Academy (M.S. / High School 368)</t>
  </si>
  <si>
    <t>X342</t>
  </si>
  <si>
    <t>International School for Liberal Arts</t>
  </si>
  <si>
    <t>X080</t>
  </si>
  <si>
    <t>J.H.S. 080 The Mosholu Parkway</t>
  </si>
  <si>
    <t>X268</t>
  </si>
  <si>
    <t>Kingsbridge International High School</t>
  </si>
  <si>
    <t>X007</t>
  </si>
  <si>
    <t>Milton Fein School</t>
  </si>
  <si>
    <t>X008</t>
  </si>
  <si>
    <t>P.S. 008 Isaac Varian</t>
  </si>
  <si>
    <t>X024</t>
  </si>
  <si>
    <t>P.S. 024 Spuyten Duyvil</t>
  </si>
  <si>
    <t>X056</t>
  </si>
  <si>
    <t>P.S. 056 Norwood Heights</t>
  </si>
  <si>
    <t>X081</t>
  </si>
  <si>
    <t>P.S. 081 Robert J. Christen</t>
  </si>
  <si>
    <t>X086</t>
  </si>
  <si>
    <t>P.S. 086 Kingsbridge Heights</t>
  </si>
  <si>
    <t>X094</t>
  </si>
  <si>
    <t>P.S. 094 Kings College School</t>
  </si>
  <si>
    <t>X095</t>
  </si>
  <si>
    <t>P.S. 095 Sheila Mencher</t>
  </si>
  <si>
    <t>X207</t>
  </si>
  <si>
    <t>P.S. 207</t>
  </si>
  <si>
    <t>X340</t>
  </si>
  <si>
    <t>P.S. 340</t>
  </si>
  <si>
    <t>X037</t>
  </si>
  <si>
    <t>P.S. X037 - Multiple Intelligence School</t>
  </si>
  <si>
    <t>X020</t>
  </si>
  <si>
    <t>P.S./M.S. 20 P.O.George J. Werdann, III</t>
  </si>
  <si>
    <t>X280</t>
  </si>
  <si>
    <t>P.S./M.S. 280 Mosholu Parkway</t>
  </si>
  <si>
    <t>X141</t>
  </si>
  <si>
    <t>Riverdale / Kingsbridge Academy (Middle School / High School 141)</t>
  </si>
  <si>
    <t>X353</t>
  </si>
  <si>
    <t>World View High School</t>
  </si>
  <si>
    <t>X016</t>
  </si>
  <si>
    <t>P.S. 016 Wakefield</t>
  </si>
  <si>
    <t>X019</t>
  </si>
  <si>
    <t>P.S. 019 Judith K. Weiss</t>
  </si>
  <si>
    <t>X483</t>
  </si>
  <si>
    <t>The Matilda Avenue School</t>
  </si>
  <si>
    <t>X168</t>
  </si>
  <si>
    <t>P.S. 168</t>
  </si>
  <si>
    <t>X469</t>
  </si>
  <si>
    <t>P469X - The Bronx School for Continuous Learners</t>
  </si>
  <si>
    <t>X376</t>
  </si>
  <si>
    <t>Farías</t>
  </si>
  <si>
    <t>Antonia Pantoja Preparatory Academy: A College Board School</t>
  </si>
  <si>
    <t>X367</t>
  </si>
  <si>
    <t>Archimedes Academy for Math, Science and Technology Applications</t>
  </si>
  <si>
    <t>X562</t>
  </si>
  <si>
    <t>Blueprint Middle School</t>
  </si>
  <si>
    <t>X432</t>
  </si>
  <si>
    <t>Bronx Bridges High School</t>
  </si>
  <si>
    <t>X377</t>
  </si>
  <si>
    <t>Bronx Community High School</t>
  </si>
  <si>
    <t>X561</t>
  </si>
  <si>
    <t>Bronx Compass High School</t>
  </si>
  <si>
    <t>X452</t>
  </si>
  <si>
    <t>Gotham Collaborative High School</t>
  </si>
  <si>
    <t>X123</t>
  </si>
  <si>
    <t>J.H.S. 123 James M. Kieran</t>
  </si>
  <si>
    <t>X131</t>
  </si>
  <si>
    <t>J.H.S. 131 Albert Einstein</t>
  </si>
  <si>
    <t>X312</t>
  </si>
  <si>
    <t>Millennium Art Academy</t>
  </si>
  <si>
    <t>X036</t>
  </si>
  <si>
    <t>P.S. 036 Unionport</t>
  </si>
  <si>
    <t>X069</t>
  </si>
  <si>
    <t>P.S. 069 Journey Prep School</t>
  </si>
  <si>
    <t>X100</t>
  </si>
  <si>
    <t>P.S. 100 Isaac Clason</t>
  </si>
  <si>
    <t>X107</t>
  </si>
  <si>
    <t>P.S. 107</t>
  </si>
  <si>
    <t>X138</t>
  </si>
  <si>
    <t>P.S. 138 Samuel Randall</t>
  </si>
  <si>
    <t>X182</t>
  </si>
  <si>
    <t>P.S. 182</t>
  </si>
  <si>
    <t>X583</t>
  </si>
  <si>
    <t>P.S. 583 - BRONX @ X317</t>
  </si>
  <si>
    <t>X448</t>
  </si>
  <si>
    <t>Soundview Academy for Culture and Scholarship</t>
  </si>
  <si>
    <t>X375</t>
  </si>
  <si>
    <t>The Bronx Mathematics Preparatory School</t>
  </si>
  <si>
    <t>X119</t>
  </si>
  <si>
    <t>The Dr. Emmett W. Bassett School</t>
  </si>
  <si>
    <t>X337</t>
  </si>
  <si>
    <t>The School for Inquiry and Social Justice</t>
  </si>
  <si>
    <t>X282</t>
  </si>
  <si>
    <t>Women's Academy of Excellence</t>
  </si>
  <si>
    <t>X127</t>
  </si>
  <si>
    <t>J.H.S. 127 The Castle Hill</t>
  </si>
  <si>
    <t>X567</t>
  </si>
  <si>
    <t>Linden Tree Elementary School</t>
  </si>
  <si>
    <t>X106</t>
  </si>
  <si>
    <t>P.S. 106 Parkchester</t>
  </si>
  <si>
    <t>X194</t>
  </si>
  <si>
    <t>P.S./M.S. 194</t>
  </si>
  <si>
    <t>X531</t>
  </si>
  <si>
    <t>Archer Elementary School</t>
  </si>
  <si>
    <t>X691</t>
  </si>
  <si>
    <t>Bronx Little School</t>
  </si>
  <si>
    <t>X550</t>
  </si>
  <si>
    <t>High School of World Cultures</t>
  </si>
  <si>
    <t>X242</t>
  </si>
  <si>
    <t>Mott Hall V</t>
  </si>
  <si>
    <t>X047</t>
  </si>
  <si>
    <t>P.S. 047 John Randolph</t>
  </si>
  <si>
    <t>X195</t>
  </si>
  <si>
    <t>P.S. 195</t>
  </si>
  <si>
    <t>X196</t>
  </si>
  <si>
    <t>P.S. 196</t>
  </si>
  <si>
    <t>X536</t>
  </si>
  <si>
    <t>P.S. 536</t>
  </si>
  <si>
    <t>X388</t>
  </si>
  <si>
    <t>Pan American International High School at Monroe</t>
  </si>
  <si>
    <t>X478</t>
  </si>
  <si>
    <t>The Cinema School</t>
  </si>
  <si>
    <t>X521</t>
  </si>
  <si>
    <t>The Metropolitan Soundview High School</t>
  </si>
  <si>
    <t>X525</t>
  </si>
  <si>
    <t>Feliz</t>
  </si>
  <si>
    <t>Bronx Leadership Academy High School</t>
  </si>
  <si>
    <t>X231</t>
  </si>
  <si>
    <t>Eagle Academy for Young Men</t>
  </si>
  <si>
    <t>X028</t>
  </si>
  <si>
    <t>P.S. 028 Mount Hope</t>
  </si>
  <si>
    <t>X058</t>
  </si>
  <si>
    <t>P.S. 058</t>
  </si>
  <si>
    <t>X070</t>
  </si>
  <si>
    <t>P.S. 070 Max Schoenfeld</t>
  </si>
  <si>
    <t>X163</t>
  </si>
  <si>
    <t>P.S. 163 Arthur A. Schomburg</t>
  </si>
  <si>
    <t>X004</t>
  </si>
  <si>
    <t>P.S./M.S. 004 Crotona Park West</t>
  </si>
  <si>
    <t>X434</t>
  </si>
  <si>
    <t>Belmont Preparatory High School</t>
  </si>
  <si>
    <t>X264</t>
  </si>
  <si>
    <t>Bronx Academy for Software Engineering (BASE)</t>
  </si>
  <si>
    <t>X439</t>
  </si>
  <si>
    <t>Bronx High School for Law and Community Service</t>
  </si>
  <si>
    <t>X524</t>
  </si>
  <si>
    <t>Crotona International High School</t>
  </si>
  <si>
    <t>X437</t>
  </si>
  <si>
    <t>Fordham High School for the Arts</t>
  </si>
  <si>
    <t>X438</t>
  </si>
  <si>
    <t>Fordham Leadership Academy</t>
  </si>
  <si>
    <t>X565</t>
  </si>
  <si>
    <t>High School for Energy and Technology</t>
  </si>
  <si>
    <t>X254</t>
  </si>
  <si>
    <t>I.S. 254</t>
  </si>
  <si>
    <t>X118</t>
  </si>
  <si>
    <t>J.H.S. 118 William W. Niles</t>
  </si>
  <si>
    <t>X228</t>
  </si>
  <si>
    <t>Jonas Bronck Academy</t>
  </si>
  <si>
    <t>X374</t>
  </si>
  <si>
    <t>Knowledge and Power Preparatory Academy International High School (Kappa)</t>
  </si>
  <si>
    <t>X023</t>
  </si>
  <si>
    <t>P.S. 023 The New Children's School</t>
  </si>
  <si>
    <t>X032</t>
  </si>
  <si>
    <t>P.S. 032 Belmont</t>
  </si>
  <si>
    <t>X046</t>
  </si>
  <si>
    <t>P.S. 046 Edgar Allan Poe</t>
  </si>
  <si>
    <t>X051</t>
  </si>
  <si>
    <t>P.S. 051 Bronx New School</t>
  </si>
  <si>
    <t>X059</t>
  </si>
  <si>
    <t>P.S. 059 The Community School of Technology</t>
  </si>
  <si>
    <t>X085</t>
  </si>
  <si>
    <t>P.S. 085 Great Expectations</t>
  </si>
  <si>
    <t>X159</t>
  </si>
  <si>
    <t>P.S. 159 Luis Munoz Marin Biling</t>
  </si>
  <si>
    <t>X205</t>
  </si>
  <si>
    <t>P.S. 205 Fiorello LaGuardia</t>
  </si>
  <si>
    <t>X209</t>
  </si>
  <si>
    <t>P.S. 209</t>
  </si>
  <si>
    <t>X003</t>
  </si>
  <si>
    <t>P.S. 3 Raul Julia Micro Society</t>
  </si>
  <si>
    <t>X009</t>
  </si>
  <si>
    <t>P.S. 9 Ryer Avenue Elementary School</t>
  </si>
  <si>
    <t>X054</t>
  </si>
  <si>
    <t>P.S./I.S. 54</t>
  </si>
  <si>
    <t>X319</t>
  </si>
  <si>
    <t>Providing Urban Learners Success In Education High School</t>
  </si>
  <si>
    <t>X391</t>
  </si>
  <si>
    <t>The Angelo Patri Middle School</t>
  </si>
  <si>
    <t>X225</t>
  </si>
  <si>
    <t>Theatre Arts Production Company School</t>
  </si>
  <si>
    <t>X045</t>
  </si>
  <si>
    <t>Thomas C. Giordano Middle School 45</t>
  </si>
  <si>
    <t>X243</t>
  </si>
  <si>
    <t>West Bronx Academy for the Future</t>
  </si>
  <si>
    <t>X096</t>
  </si>
  <si>
    <t>P.S. 096 Richard Rodgers</t>
  </si>
  <si>
    <t>X273</t>
  </si>
  <si>
    <t>Frederick Douglass Academy V. Middle School</t>
  </si>
  <si>
    <t>X316</t>
  </si>
  <si>
    <t>Kappa III</t>
  </si>
  <si>
    <t>X129</t>
  </si>
  <si>
    <t>M.S. 129 Academy for Independent Learning and Leadership</t>
  </si>
  <si>
    <t>X057</t>
  </si>
  <si>
    <t>P.S. 057 Crescent</t>
  </si>
  <si>
    <t>X300</t>
  </si>
  <si>
    <t>The School of Science and Applied Learning</t>
  </si>
  <si>
    <t>X684</t>
  </si>
  <si>
    <t>Wings Academy</t>
  </si>
  <si>
    <t>X188</t>
  </si>
  <si>
    <t>P.S. X188</t>
  </si>
  <si>
    <t>Q250</t>
  </si>
  <si>
    <t>Gennaro</t>
  </si>
  <si>
    <t>I.S. 250 The Robert F. Kennedy Community Middle School</t>
  </si>
  <si>
    <t>Q425</t>
  </si>
  <si>
    <t>John Bowne High School</t>
  </si>
  <si>
    <t>Q792</t>
  </si>
  <si>
    <t>North Queens Community High School</t>
  </si>
  <si>
    <t>Q154</t>
  </si>
  <si>
    <t>P.S. 154 Queens</t>
  </si>
  <si>
    <t>Q164</t>
  </si>
  <si>
    <t>P.S. 164 Queens Valley</t>
  </si>
  <si>
    <t>Q165</t>
  </si>
  <si>
    <t>P.S. 165 Edith K. Bergtraum</t>
  </si>
  <si>
    <t>Q201</t>
  </si>
  <si>
    <t>P.S. 201 The Discovery School for Inquiry and Research</t>
  </si>
  <si>
    <t>Q219</t>
  </si>
  <si>
    <t>P.S. 219 Paul Klapper</t>
  </si>
  <si>
    <t>Q200</t>
  </si>
  <si>
    <t>P.S./M.S. 200 - The Pomonok School &amp; STAR Academy</t>
  </si>
  <si>
    <t>Q252</t>
  </si>
  <si>
    <t>Queens School of Inquiry, The</t>
  </si>
  <si>
    <t>Q670</t>
  </si>
  <si>
    <t>Robert F. Kennedy Community High School</t>
  </si>
  <si>
    <t>Q499</t>
  </si>
  <si>
    <t>The Queens College School for Math, Science and Technology</t>
  </si>
  <si>
    <t>Q525</t>
  </si>
  <si>
    <t>Townsend Harris High School</t>
  </si>
  <si>
    <t>Q216</t>
  </si>
  <si>
    <t>J.H.S. 216 George J. Ryan</t>
  </si>
  <si>
    <t>Q173</t>
  </si>
  <si>
    <t>P.S. 173 Fresh Meadows</t>
  </si>
  <si>
    <t>Q328</t>
  </si>
  <si>
    <t>High School for Community Leadership</t>
  </si>
  <si>
    <t>Q505</t>
  </si>
  <si>
    <t>Hillcrest High School</t>
  </si>
  <si>
    <t>Q325</t>
  </si>
  <si>
    <t>Hillside Arts &amp; Letters Academy</t>
  </si>
  <si>
    <t>Q217</t>
  </si>
  <si>
    <t>J.H.S. 217 Robert A. Van Wyck</t>
  </si>
  <si>
    <t>Q350</t>
  </si>
  <si>
    <t>Jamaica Gateway to the Sciences</t>
  </si>
  <si>
    <t>Q358</t>
  </si>
  <si>
    <t>M.S. 358</t>
  </si>
  <si>
    <t>Q082</t>
  </si>
  <si>
    <t>P.S. 082 Hammond</t>
  </si>
  <si>
    <t>Q117</t>
  </si>
  <si>
    <t>P.S. 117 J. Keld / Briarwood School</t>
  </si>
  <si>
    <t>Q182</t>
  </si>
  <si>
    <t>P.S. 182 Samantha Smith</t>
  </si>
  <si>
    <t>Q086</t>
  </si>
  <si>
    <t>P.S. Q086</t>
  </si>
  <si>
    <t>Q310</t>
  </si>
  <si>
    <t>Queens Collegiate: A College Board School</t>
  </si>
  <si>
    <t>Q680</t>
  </si>
  <si>
    <t>Queens Gateway to Health Sciences Secondary School</t>
  </si>
  <si>
    <t>Q338</t>
  </si>
  <si>
    <t>Queens Satellite High School for Opportunity</t>
  </si>
  <si>
    <t>Q349</t>
  </si>
  <si>
    <t>The Queens School for Leadership and Excellence</t>
  </si>
  <si>
    <t>Q620</t>
  </si>
  <si>
    <t>Thomas A. Edison Career and Technical Education High School</t>
  </si>
  <si>
    <t>Q896</t>
  </si>
  <si>
    <t>Young Women's Leadership School, Queens</t>
  </si>
  <si>
    <t>Q131</t>
  </si>
  <si>
    <t>P.S. 131 Abigail Reynoso</t>
  </si>
  <si>
    <t>Q255</t>
  </si>
  <si>
    <t>P.S. Q255</t>
  </si>
  <si>
    <t>K414</t>
  </si>
  <si>
    <t>Gutiérrez</t>
  </si>
  <si>
    <t>Brooklyn Arbor Elementary School</t>
  </si>
  <si>
    <t>K449</t>
  </si>
  <si>
    <t>Brooklyn Latin School, The</t>
  </si>
  <si>
    <t>K577</t>
  </si>
  <si>
    <t>Conselyea Preparatory School</t>
  </si>
  <si>
    <t>K477</t>
  </si>
  <si>
    <t>East Williamsburg Scholars Academy</t>
  </si>
  <si>
    <t>K050</t>
  </si>
  <si>
    <t>J.H.S. 050 John D. Wells</t>
  </si>
  <si>
    <t>K586</t>
  </si>
  <si>
    <t>Lyons Community School</t>
  </si>
  <si>
    <t>K582</t>
  </si>
  <si>
    <t>M.S. 582</t>
  </si>
  <si>
    <t>K017</t>
  </si>
  <si>
    <t>P.S. 017 Henry D. Woodworth</t>
  </si>
  <si>
    <t>K018</t>
  </si>
  <si>
    <t>P.S. 018 Edward Bush</t>
  </si>
  <si>
    <t>K084</t>
  </si>
  <si>
    <t>P.S. 084 Jose De Diego</t>
  </si>
  <si>
    <t>K120</t>
  </si>
  <si>
    <t>P.S. 120 Carlos Tapia</t>
  </si>
  <si>
    <t>K132</t>
  </si>
  <si>
    <t>P.S. 132 The Conselyea School</t>
  </si>
  <si>
    <t>K147</t>
  </si>
  <si>
    <t>P.S. 147 Isaac Remsen</t>
  </si>
  <si>
    <t>K196</t>
  </si>
  <si>
    <t>P.S. 196 Ten Eyck</t>
  </si>
  <si>
    <t>K250</t>
  </si>
  <si>
    <t>P.S. 250 George H. Lindsay</t>
  </si>
  <si>
    <t>K257</t>
  </si>
  <si>
    <t>P.S. 257 John F. Hylan</t>
  </si>
  <si>
    <t>K319</t>
  </si>
  <si>
    <t>P.S. 319</t>
  </si>
  <si>
    <t>Early Childhood</t>
  </si>
  <si>
    <t>K474</t>
  </si>
  <si>
    <t>PROGRESS High School for Professional Careers</t>
  </si>
  <si>
    <t>K478</t>
  </si>
  <si>
    <t>The High School for Enterprise, Business and Technology</t>
  </si>
  <si>
    <t>K454</t>
  </si>
  <si>
    <t>The Williamsburg High School of Art and Technology</t>
  </si>
  <si>
    <t>K614</t>
  </si>
  <si>
    <t>Young Women's Leadership School of Brooklyn</t>
  </si>
  <si>
    <t>Q077</t>
  </si>
  <si>
    <t>I.S. 077</t>
  </si>
  <si>
    <t>Q305</t>
  </si>
  <si>
    <t>Learners and Leaders</t>
  </si>
  <si>
    <t>Q239</t>
  </si>
  <si>
    <t>P.S. 239</t>
  </si>
  <si>
    <t>Q081</t>
  </si>
  <si>
    <t>P.S. 81Q Jean Paul Richter</t>
  </si>
  <si>
    <t>K556</t>
  </si>
  <si>
    <t>Bushwick Leaders High School for Academic Excellence</t>
  </si>
  <si>
    <t>K545</t>
  </si>
  <si>
    <t>EBC High School for Public Service - Bushwick</t>
  </si>
  <si>
    <t>K347</t>
  </si>
  <si>
    <t>I.S. 347 School of Humanities</t>
  </si>
  <si>
    <t>K349</t>
  </si>
  <si>
    <t>I.S. 349 Math, Science &amp; Tech.</t>
  </si>
  <si>
    <t>K162</t>
  </si>
  <si>
    <t>J.H.S. 162 The Willoughby</t>
  </si>
  <si>
    <t>K075</t>
  </si>
  <si>
    <t>P.S. 075 Mayda Cortiella</t>
  </si>
  <si>
    <t>K123</t>
  </si>
  <si>
    <t>P.S. 123 Suydam</t>
  </si>
  <si>
    <t>K145</t>
  </si>
  <si>
    <t>P.S. 145 Andrew Jackson</t>
  </si>
  <si>
    <t>K274</t>
  </si>
  <si>
    <t>P.S. 274 Kosciusko</t>
  </si>
  <si>
    <t>K299</t>
  </si>
  <si>
    <t>P.S. 299 Thomas Warren Field</t>
  </si>
  <si>
    <t>Q075</t>
  </si>
  <si>
    <t>Robert E. Peary School</t>
  </si>
  <si>
    <t>K266</t>
  </si>
  <si>
    <t>Hanif</t>
  </si>
  <si>
    <t>M.S. K266 - Park Place Community Middle School</t>
  </si>
  <si>
    <t>K133</t>
  </si>
  <si>
    <t>P.S. 133 William A. Butler</t>
  </si>
  <si>
    <t>K282</t>
  </si>
  <si>
    <t>P.S. 282 Park Slope</t>
  </si>
  <si>
    <t>K448</t>
  </si>
  <si>
    <t>Brooklyn Secondary School for Collaborative Studies</t>
  </si>
  <si>
    <t>K462</t>
  </si>
  <si>
    <t>John Jay School for Law</t>
  </si>
  <si>
    <t>K051</t>
  </si>
  <si>
    <t>M.S. 51 William Alexander</t>
  </si>
  <si>
    <t>K839</t>
  </si>
  <si>
    <t>M.S. 839</t>
  </si>
  <si>
    <t>K684</t>
  </si>
  <si>
    <t>Millennium Brooklyn HS</t>
  </si>
  <si>
    <t>K029</t>
  </si>
  <si>
    <t>P.S. 029 John M. Harrigan</t>
  </si>
  <si>
    <t>K032</t>
  </si>
  <si>
    <t>P.S. 032 Samuel Mills Sprole</t>
  </si>
  <si>
    <t>K039</t>
  </si>
  <si>
    <t>P.S. 039 Henry Bristow</t>
  </si>
  <si>
    <t>K058</t>
  </si>
  <si>
    <t>P.S. 058 The Carroll</t>
  </si>
  <si>
    <t>K107</t>
  </si>
  <si>
    <t>P.S. 107 John W. Kimball</t>
  </si>
  <si>
    <t>K124</t>
  </si>
  <si>
    <t>P.S. 124 Silas B. Dutcher</t>
  </si>
  <si>
    <t>K130</t>
  </si>
  <si>
    <t>P.S. 130 The Parkside</t>
  </si>
  <si>
    <t>K131</t>
  </si>
  <si>
    <t>P.S. 131 Brooklyn</t>
  </si>
  <si>
    <t>K230</t>
  </si>
  <si>
    <t>P.S. 230 Doris L. Cohen</t>
  </si>
  <si>
    <t>K321</t>
  </si>
  <si>
    <t>P.S. 321 William Penn</t>
  </si>
  <si>
    <t>K464</t>
  </si>
  <si>
    <t>Park Slope Collegiate</t>
  </si>
  <si>
    <t>K463</t>
  </si>
  <si>
    <t>Secondary School for Journalism</t>
  </si>
  <si>
    <t>K146</t>
  </si>
  <si>
    <t>The Brooklyn New School, P.S. 146</t>
  </si>
  <si>
    <t>K118</t>
  </si>
  <si>
    <t>The Maurice Sendak Community School</t>
  </si>
  <si>
    <t>K154</t>
  </si>
  <si>
    <t>The Windsor Terrace School</t>
  </si>
  <si>
    <t>K529</t>
  </si>
  <si>
    <t>West Brooklyn Community High School</t>
  </si>
  <si>
    <t>K179</t>
  </si>
  <si>
    <t>P.S. 179 Kensington</t>
  </si>
  <si>
    <t>K555</t>
  </si>
  <si>
    <t>Brooklyn College Academy</t>
  </si>
  <si>
    <t>K372</t>
  </si>
  <si>
    <t>P.S. 372 -The Children's School</t>
  </si>
  <si>
    <t>K077</t>
  </si>
  <si>
    <t>P.S. K077</t>
  </si>
  <si>
    <t>R470</t>
  </si>
  <si>
    <t>Hanks</t>
  </si>
  <si>
    <t>Concord High School</t>
  </si>
  <si>
    <t>R450</t>
  </si>
  <si>
    <t>Curtis High School</t>
  </si>
  <si>
    <t>R010</t>
  </si>
  <si>
    <t>Fort Hill Collaborative Elementary School</t>
  </si>
  <si>
    <t>R027</t>
  </si>
  <si>
    <t>I.S. 027 Anning S. Prall</t>
  </si>
  <si>
    <t>R061</t>
  </si>
  <si>
    <t>I.S. 061 William A Morris</t>
  </si>
  <si>
    <t>R049</t>
  </si>
  <si>
    <t>I.S. 49 Berta A. Dreyfus</t>
  </si>
  <si>
    <t>R013</t>
  </si>
  <si>
    <t>P.S. 013 M. L. Lindemeyer</t>
  </si>
  <si>
    <t>R016</t>
  </si>
  <si>
    <t>P.S. 016 John J. Driscoll</t>
  </si>
  <si>
    <t>R018</t>
  </si>
  <si>
    <t>P.S. 018 John G. Whittier</t>
  </si>
  <si>
    <t>R019</t>
  </si>
  <si>
    <t>P.S. 019 The Curtis School</t>
  </si>
  <si>
    <t>R020</t>
  </si>
  <si>
    <t>P.S. 020 Port Richmond</t>
  </si>
  <si>
    <t>R022</t>
  </si>
  <si>
    <t>P.S. 022 Graniteville</t>
  </si>
  <si>
    <t>R031</t>
  </si>
  <si>
    <t>P.S. 031 William T. Davis</t>
  </si>
  <si>
    <t>R044</t>
  </si>
  <si>
    <t>P.S. 044 Thomas C. Brown</t>
  </si>
  <si>
    <t>R045</t>
  </si>
  <si>
    <t>P.S. 045 John Tyler</t>
  </si>
  <si>
    <t>R057</t>
  </si>
  <si>
    <t>P.S. 057 Hubert H. Humphrey</t>
  </si>
  <si>
    <t>R021</t>
  </si>
  <si>
    <t>P.S. 21 Margaret Emery-Elm Park</t>
  </si>
  <si>
    <t>R035</t>
  </si>
  <si>
    <t>P.S. 35 The Clove Valley School</t>
  </si>
  <si>
    <t>R065</t>
  </si>
  <si>
    <t>P.S. 65 The Academy of Innovative Learning</t>
  </si>
  <si>
    <t>R074</t>
  </si>
  <si>
    <t>P.S. 74 Future Leaders Elementary School</t>
  </si>
  <si>
    <t>R078</t>
  </si>
  <si>
    <t>P.S. 78</t>
  </si>
  <si>
    <t>R445</t>
  </si>
  <si>
    <t>Port Richmond High School</t>
  </si>
  <si>
    <t>R068</t>
  </si>
  <si>
    <t>Port Richmond School for Visionary Learning</t>
  </si>
  <si>
    <t>R600</t>
  </si>
  <si>
    <t>Ralph R. McKee Career and Technical Education High School</t>
  </si>
  <si>
    <t>R861</t>
  </si>
  <si>
    <t>Staten Island School of Civic Leadership</t>
  </si>
  <si>
    <t>R028</t>
  </si>
  <si>
    <t>The Eagle Academy for Young Men of Staten Island</t>
  </si>
  <si>
    <t>R059</t>
  </si>
  <si>
    <t>The Harbor View School</t>
  </si>
  <si>
    <t>R373</t>
  </si>
  <si>
    <t>P.S. R373</t>
  </si>
  <si>
    <t>R721</t>
  </si>
  <si>
    <t>The Richard H. Hungerford School</t>
  </si>
  <si>
    <t>Q290</t>
  </si>
  <si>
    <t>Holden</t>
  </si>
  <si>
    <t>A.C.E. Academy for Scholars at the Geraldine Ferraro Campus</t>
  </si>
  <si>
    <t>Q485</t>
  </si>
  <si>
    <t>Grover Cleveland High School</t>
  </si>
  <si>
    <t>Q093</t>
  </si>
  <si>
    <t>I.S. 093 Ridgewood</t>
  </si>
  <si>
    <t>Q119</t>
  </si>
  <si>
    <t>I.S. 119 The Glendale</t>
  </si>
  <si>
    <t>Q073</t>
  </si>
  <si>
    <t>I.S. 73 - The Frank Sansivieri Intermediate School</t>
  </si>
  <si>
    <t>Q585</t>
  </si>
  <si>
    <t>Maspeth High School</t>
  </si>
  <si>
    <t>Q049</t>
  </si>
  <si>
    <t>P.S. 049 Dorothy Bonawit Kole</t>
  </si>
  <si>
    <t>Q068</t>
  </si>
  <si>
    <t>P.S. 068 Cambridge</t>
  </si>
  <si>
    <t>Q071</t>
  </si>
  <si>
    <t>P.S. 071 Forest</t>
  </si>
  <si>
    <t>Q088</t>
  </si>
  <si>
    <t>P.S. 088 Seneca</t>
  </si>
  <si>
    <t>Q091</t>
  </si>
  <si>
    <t>P.S. 091 Richard Arkwright</t>
  </si>
  <si>
    <t>Q128</t>
  </si>
  <si>
    <t>P.S. 128 The Lorraine Tuzzo, Juniper Valley Elementary School</t>
  </si>
  <si>
    <t>Q153</t>
  </si>
  <si>
    <t>P.S. 153 Maspeth Elem</t>
  </si>
  <si>
    <t>Q229</t>
  </si>
  <si>
    <t>P.S. 229 Emanuel Kaplan</t>
  </si>
  <si>
    <t>Q058</t>
  </si>
  <si>
    <t>P.S. 58 - The School of Heroes</t>
  </si>
  <si>
    <t>Q087</t>
  </si>
  <si>
    <t>P.S./I.S. 087 Middle Village</t>
  </si>
  <si>
    <t>Q113</t>
  </si>
  <si>
    <t>P.S./I.S. 113 Anthony J. Pranzo</t>
  </si>
  <si>
    <t>Q009</t>
  </si>
  <si>
    <t>P.S. 009</t>
  </si>
  <si>
    <t>K492</t>
  </si>
  <si>
    <t>Hudson</t>
  </si>
  <si>
    <t>Academy of Arts and Letters</t>
  </si>
  <si>
    <t>K670</t>
  </si>
  <si>
    <t>Benjamin Banneker Academy</t>
  </si>
  <si>
    <t>K430</t>
  </si>
  <si>
    <t>Brooklyn Technical High School</t>
  </si>
  <si>
    <t>K265</t>
  </si>
  <si>
    <t>Dr. Susan S. McKinney Secondary School of the Arts</t>
  </si>
  <si>
    <t>K691</t>
  </si>
  <si>
    <t>Fort Greene Preparatory Academy</t>
  </si>
  <si>
    <t>K113</t>
  </si>
  <si>
    <t>M.S. 113 Ronald Edmonds Learning Center</t>
  </si>
  <si>
    <t>K009</t>
  </si>
  <si>
    <t>P.S. 009 Teunis G. Bergen</t>
  </si>
  <si>
    <t>K011</t>
  </si>
  <si>
    <t>P.S. 011 Purvis J. Behan</t>
  </si>
  <si>
    <t>K020</t>
  </si>
  <si>
    <t>P.S. 020 Clinton Hill</t>
  </si>
  <si>
    <t>K046</t>
  </si>
  <si>
    <t>P.S. 046 Edward C. Blum</t>
  </si>
  <si>
    <t>K056</t>
  </si>
  <si>
    <t>P.S. 056 Lewis H. Latimer</t>
  </si>
  <si>
    <t>K067</t>
  </si>
  <si>
    <t>P.S. 067 Charles A. Dorsey</t>
  </si>
  <si>
    <t>K270</t>
  </si>
  <si>
    <t>P.S. 270 Johann DeKalb</t>
  </si>
  <si>
    <t>K287</t>
  </si>
  <si>
    <t>P.S. 287 Bailey K. Ashford</t>
  </si>
  <si>
    <t>K351</t>
  </si>
  <si>
    <t>The Urban Assembly Unison School</t>
  </si>
  <si>
    <t>K547</t>
  </si>
  <si>
    <t>Brooklyn Academy of Science and the Environment</t>
  </si>
  <si>
    <t>K705</t>
  </si>
  <si>
    <t>Brooklyn Arts and Science Elementary School</t>
  </si>
  <si>
    <t>K548</t>
  </si>
  <si>
    <t>Brooklyn School for Music &amp; Theatre</t>
  </si>
  <si>
    <t>K600</t>
  </si>
  <si>
    <t>Clara Barton High School</t>
  </si>
  <si>
    <t>K352</t>
  </si>
  <si>
    <t>Ebbets Field Middle School</t>
  </si>
  <si>
    <t>K353</t>
  </si>
  <si>
    <t>Elijah Stroud Middle School</t>
  </si>
  <si>
    <t>K340</t>
  </si>
  <si>
    <t>I.S. 340</t>
  </si>
  <si>
    <t>K524</t>
  </si>
  <si>
    <t>International High School at Prospect Heights</t>
  </si>
  <si>
    <t>K590</t>
  </si>
  <si>
    <t>Medgar Evers College Preparatory School</t>
  </si>
  <si>
    <t>K532</t>
  </si>
  <si>
    <t>New Bridges Elementary</t>
  </si>
  <si>
    <t>K161</t>
  </si>
  <si>
    <t>P.S. 161 The Crown</t>
  </si>
  <si>
    <t>K221</t>
  </si>
  <si>
    <t>P.S. 221 Toussaint L'Ouverture</t>
  </si>
  <si>
    <t>K241</t>
  </si>
  <si>
    <t>P.S. 241 Emma L. Johnston</t>
  </si>
  <si>
    <t>K316</t>
  </si>
  <si>
    <t>P.S. 316 Elijah Stroud</t>
  </si>
  <si>
    <t>K375</t>
  </si>
  <si>
    <t>P.S. 375 Jackie Robinson School</t>
  </si>
  <si>
    <t>K528</t>
  </si>
  <si>
    <t>The High School for Global Citizenship</t>
  </si>
  <si>
    <t>K753</t>
  </si>
  <si>
    <t>P.S. K753 - School for Career Development</t>
  </si>
  <si>
    <t>K382</t>
  </si>
  <si>
    <t>Joseph</t>
  </si>
  <si>
    <t>Academy for College Preparation and Career Exploration: A College Board School</t>
  </si>
  <si>
    <t>K408</t>
  </si>
  <si>
    <t>Academy of Hospitality and Tourism</t>
  </si>
  <si>
    <t>K745</t>
  </si>
  <si>
    <t>Brooklyn Institute for Liberal Arts</t>
  </si>
  <si>
    <t>K546</t>
  </si>
  <si>
    <t>High School for Public Service: Heroes of Tomorrow</t>
  </si>
  <si>
    <t>K539</t>
  </si>
  <si>
    <t>High School for Service &amp; Learning at Erasmus</t>
  </si>
  <si>
    <t>K537</t>
  </si>
  <si>
    <t>High School for Youth and Community Development at Erasmus</t>
  </si>
  <si>
    <t>K061</t>
  </si>
  <si>
    <t>M.S. 061 Dr. Gladstone H. Atwell</t>
  </si>
  <si>
    <t>K246</t>
  </si>
  <si>
    <t>M.S. 246 Walt Whitman</t>
  </si>
  <si>
    <t>K006</t>
  </si>
  <si>
    <t>Norma Reynoso Clemons Academy</t>
  </si>
  <si>
    <t>K092</t>
  </si>
  <si>
    <t>P.S. 092 Adrian Hegeman</t>
  </si>
  <si>
    <t>K249</t>
  </si>
  <si>
    <t>P.S. 249 The Caton</t>
  </si>
  <si>
    <t>K397</t>
  </si>
  <si>
    <t>P.S. 397 Foster-Laurie</t>
  </si>
  <si>
    <t>K399</t>
  </si>
  <si>
    <t>P.S. 399 Stanley Eugene Clark</t>
  </si>
  <si>
    <t>K002</t>
  </si>
  <si>
    <t>Parkside Preparatory Academy</t>
  </si>
  <si>
    <t>K531</t>
  </si>
  <si>
    <t>School for Human Rights, The</t>
  </si>
  <si>
    <t>K543</t>
  </si>
  <si>
    <t>Science, Technology and Research Early College High School at Erasmus</t>
  </si>
  <si>
    <t>K062</t>
  </si>
  <si>
    <t>J.H.S. 062 Ditmas</t>
  </si>
  <si>
    <t>K890</t>
  </si>
  <si>
    <t>I.S. 890 - BROOKLYN @ K338</t>
  </si>
  <si>
    <t>K139</t>
  </si>
  <si>
    <t>P.S. 139 Alexine A. Fenty</t>
  </si>
  <si>
    <t>K217</t>
  </si>
  <si>
    <t>P.S. 217 Colonel David Marcus School</t>
  </si>
  <si>
    <t>K245</t>
  </si>
  <si>
    <t>P.S. 245</t>
  </si>
  <si>
    <t>K889</t>
  </si>
  <si>
    <t>P.S. 889 - BROOKLYN @ K338</t>
  </si>
  <si>
    <t>K141</t>
  </si>
  <si>
    <t>P.S. K141</t>
  </si>
  <si>
    <t>K186</t>
  </si>
  <si>
    <t>Kagan</t>
  </si>
  <si>
    <t>P.S. 186 Dr. Irving A Gladstone</t>
  </si>
  <si>
    <t>K205</t>
  </si>
  <si>
    <t>P.S. 205 Clarion</t>
  </si>
  <si>
    <t>K247</t>
  </si>
  <si>
    <t>P.S. 247 Brooklyn</t>
  </si>
  <si>
    <t>K410</t>
  </si>
  <si>
    <t>Abraham Lincoln High School</t>
  </si>
  <si>
    <t>K690</t>
  </si>
  <si>
    <t>Brooklyn Studio Secondary School</t>
  </si>
  <si>
    <t>K572</t>
  </si>
  <si>
    <t>Expeditionary Learning School for Community Leaders</t>
  </si>
  <si>
    <t>K348</t>
  </si>
  <si>
    <t>High School of Sports Management</t>
  </si>
  <si>
    <t>K228</t>
  </si>
  <si>
    <t>I.S. 228 David A. Boody</t>
  </si>
  <si>
    <t>K281</t>
  </si>
  <si>
    <t>I.S. 281 Joseph B Cavallaro</t>
  </si>
  <si>
    <t>K303</t>
  </si>
  <si>
    <t>I.S. 303 Herbert S. Eisenberg</t>
  </si>
  <si>
    <t>K337</t>
  </si>
  <si>
    <t>International High School at Lafayette</t>
  </si>
  <si>
    <t>K540</t>
  </si>
  <si>
    <t>John Dewey High School</t>
  </si>
  <si>
    <t>K468</t>
  </si>
  <si>
    <t>Kingsborough Early College School</t>
  </si>
  <si>
    <t>K728</t>
  </si>
  <si>
    <t>Liberation Diploma Plus</t>
  </si>
  <si>
    <t>K559</t>
  </si>
  <si>
    <t>Life Academy High School for Film and Music</t>
  </si>
  <si>
    <t>K239</t>
  </si>
  <si>
    <t>Mark Twain I.S. 239 for the Gifted &amp; Talented</t>
  </si>
  <si>
    <t>K095</t>
  </si>
  <si>
    <t>P.S. 095 The Gravesend</t>
  </si>
  <si>
    <t>K101</t>
  </si>
  <si>
    <t>P.S. 101 The Verrazano</t>
  </si>
  <si>
    <t>K128</t>
  </si>
  <si>
    <t>P.S. 128 Bensonhurst</t>
  </si>
  <si>
    <t>K188</t>
  </si>
  <si>
    <t>P.S. 188 Michael E. Berdy</t>
  </si>
  <si>
    <t>K212</t>
  </si>
  <si>
    <t>P.S. 212 Lady Deborah Moody</t>
  </si>
  <si>
    <t>K215</t>
  </si>
  <si>
    <t>P.S. 215 Morris H. Weiss</t>
  </si>
  <si>
    <t>K216</t>
  </si>
  <si>
    <t>P.S. 216 Arturo Toscanini</t>
  </si>
  <si>
    <t>K288</t>
  </si>
  <si>
    <t>P.S. 288 The Shirley Tanyhill</t>
  </si>
  <si>
    <t>K329</t>
  </si>
  <si>
    <t>P.S. 329 Surfside</t>
  </si>
  <si>
    <t>K090</t>
  </si>
  <si>
    <t>P.S. 90 Edna Cohen School</t>
  </si>
  <si>
    <t>K097</t>
  </si>
  <si>
    <t>P.S. 97 The Highlawn</t>
  </si>
  <si>
    <t>K344</t>
  </si>
  <si>
    <t>Rachel Carson High School for Coastal Studies</t>
  </si>
  <si>
    <t>K721</t>
  </si>
  <si>
    <t>P.S. K721 - Brooklyn Occupational Training Center</t>
  </si>
  <si>
    <t>Q293</t>
  </si>
  <si>
    <t>Krishnan</t>
  </si>
  <si>
    <t>Civic Leadership Academy</t>
  </si>
  <si>
    <t>Q005</t>
  </si>
  <si>
    <t>I.S. 5 - The Walter Crowley Intermediate School</t>
  </si>
  <si>
    <t>Q236</t>
  </si>
  <si>
    <t>International High School for Health Sciences</t>
  </si>
  <si>
    <t>Q455</t>
  </si>
  <si>
    <t>Newtown High School</t>
  </si>
  <si>
    <t>Q007</t>
  </si>
  <si>
    <t>P.S. 007 Louis F. Simeone</t>
  </si>
  <si>
    <t>Q013</t>
  </si>
  <si>
    <t>P.S. 013 Clement C. Moore</t>
  </si>
  <si>
    <t>Q089</t>
  </si>
  <si>
    <t>P.S. 089 Elmhurst</t>
  </si>
  <si>
    <t>Q102</t>
  </si>
  <si>
    <t>P.S. 102 Bayview</t>
  </si>
  <si>
    <t>Q296</t>
  </si>
  <si>
    <t>Pan American International High School</t>
  </si>
  <si>
    <t>Q744</t>
  </si>
  <si>
    <t>VOYAGES Preparatory</t>
  </si>
  <si>
    <t>Q145</t>
  </si>
  <si>
    <t>I.S. 145 Joseph Pulitzer</t>
  </si>
  <si>
    <t>Q230</t>
  </si>
  <si>
    <t>I.S. 230</t>
  </si>
  <si>
    <t>Q069</t>
  </si>
  <si>
    <t>P.S. 069 Jackson Heights</t>
  </si>
  <si>
    <t>Q148</t>
  </si>
  <si>
    <t>P.S. 148 Queens</t>
  </si>
  <si>
    <t>Q149</t>
  </si>
  <si>
    <t>P.S. 149 Christa Mcauliffe</t>
  </si>
  <si>
    <t>Q212</t>
  </si>
  <si>
    <t>P.S. 212</t>
  </si>
  <si>
    <t>Q280</t>
  </si>
  <si>
    <t>P.S. 280</t>
  </si>
  <si>
    <t>Q398</t>
  </si>
  <si>
    <t>P.S. 398 - The Hector Figueroa School</t>
  </si>
  <si>
    <t>Q222</t>
  </si>
  <si>
    <t>P.S. Q222 - Fire Fighter Christopher A. Santora School</t>
  </si>
  <si>
    <t>Q721</t>
  </si>
  <si>
    <t>John F. Kennedy Jr. School</t>
  </si>
  <si>
    <t>Q415</t>
  </si>
  <si>
    <t>Lee</t>
  </si>
  <si>
    <t>Benjamin N. Cardozo High School</t>
  </si>
  <si>
    <t>Q315</t>
  </si>
  <si>
    <t>Business Technology Early College High School</t>
  </si>
  <si>
    <t>Q172</t>
  </si>
  <si>
    <t>Irwin Altman Middle School 172</t>
  </si>
  <si>
    <t>Q074</t>
  </si>
  <si>
    <t>J.H.S. 074 Nathaniel Hawthorne</t>
  </si>
  <si>
    <t>Q435</t>
  </si>
  <si>
    <t>Martin Van Buren High School</t>
  </si>
  <si>
    <t>Q018</t>
  </si>
  <si>
    <t>P.S. 018 Winchester</t>
  </si>
  <si>
    <t>Q026</t>
  </si>
  <si>
    <t>P.S. 026 Rufus King</t>
  </si>
  <si>
    <t>Q046</t>
  </si>
  <si>
    <t>P.S. 046 Alley Pond</t>
  </si>
  <si>
    <t>Q133</t>
  </si>
  <si>
    <t>P.S. 133 Queens</t>
  </si>
  <si>
    <t>Q186</t>
  </si>
  <si>
    <t>P.S. 186 Castlewood</t>
  </si>
  <si>
    <t>Q188</t>
  </si>
  <si>
    <t>P.S. 188 Kingsbury</t>
  </si>
  <si>
    <t>Q191</t>
  </si>
  <si>
    <t>P.S. 191 Mayflower</t>
  </si>
  <si>
    <t>Q203</t>
  </si>
  <si>
    <t>P.S. 203 Oakland Gardens</t>
  </si>
  <si>
    <t>Q205</t>
  </si>
  <si>
    <t>P.S. 205 Alexander Graham Bell</t>
  </si>
  <si>
    <t>Q213</t>
  </si>
  <si>
    <t>P.S. 213 The Carl Ullman School</t>
  </si>
  <si>
    <t>Q221</t>
  </si>
  <si>
    <t>P.S. 221 The North Hills School</t>
  </si>
  <si>
    <t>Q178</t>
  </si>
  <si>
    <t>P.S./ IS 178 Holliswood</t>
  </si>
  <si>
    <t>Q266</t>
  </si>
  <si>
    <t>P.S./I.S. 266</t>
  </si>
  <si>
    <t>Q566</t>
  </si>
  <si>
    <t>Queens High School of Teaching, Liberal Arts and the Sciences</t>
  </si>
  <si>
    <t>Q390</t>
  </si>
  <si>
    <t>The CIVIC School of Bayside Hills</t>
  </si>
  <si>
    <t>Q115</t>
  </si>
  <si>
    <t>The James J. Ambrose School</t>
  </si>
  <si>
    <t>Q326</t>
  </si>
  <si>
    <t>Cambria Heights Academy</t>
  </si>
  <si>
    <t>Q109</t>
  </si>
  <si>
    <t>Jean Nuzzi Intermediate School</t>
  </si>
  <si>
    <t>Q033</t>
  </si>
  <si>
    <t>P.S. 033 Edward M. Funk</t>
  </si>
  <si>
    <t>Q035</t>
  </si>
  <si>
    <t>P.S. 035 Nathaniel Woodhull</t>
  </si>
  <si>
    <t>Q208</t>
  </si>
  <si>
    <t>P.S./I.S. 208</t>
  </si>
  <si>
    <t>Q295</t>
  </si>
  <si>
    <t>P.S./I.S. 295</t>
  </si>
  <si>
    <t>Q135</t>
  </si>
  <si>
    <t>The Bellaire School</t>
  </si>
  <si>
    <t>Q004</t>
  </si>
  <si>
    <t>P.S. Q004</t>
  </si>
  <si>
    <t>Q023</t>
  </si>
  <si>
    <t>P.S. Q023 @ Queens Children Center</t>
  </si>
  <si>
    <t>Q224</t>
  </si>
  <si>
    <t>P.S. Q224</t>
  </si>
  <si>
    <t>Q811</t>
  </si>
  <si>
    <t>P.S. Q811</t>
  </si>
  <si>
    <t>Q993</t>
  </si>
  <si>
    <t>P.S. Q993</t>
  </si>
  <si>
    <t>K181</t>
  </si>
  <si>
    <t>Louis</t>
  </si>
  <si>
    <t>P.S. 181 Brooklyn</t>
  </si>
  <si>
    <t>K763</t>
  </si>
  <si>
    <t>Brooklyn Science and Engineering Academy</t>
  </si>
  <si>
    <t>K629</t>
  </si>
  <si>
    <t>Cultural Academy for the Arts and Sciences</t>
  </si>
  <si>
    <t>K285</t>
  </si>
  <si>
    <t>I.S. 285 Meyer Levin</t>
  </si>
  <si>
    <t>K563</t>
  </si>
  <si>
    <t>It Takes a Village Academy</t>
  </si>
  <si>
    <t>K569</t>
  </si>
  <si>
    <t>Kurt Hahn Expeditionary Learning School</t>
  </si>
  <si>
    <t>K208</t>
  </si>
  <si>
    <t>P.S. 208 Elsa Ebeling</t>
  </si>
  <si>
    <t>K244</t>
  </si>
  <si>
    <t>P.S. 244 Richard R. Green</t>
  </si>
  <si>
    <t>K240</t>
  </si>
  <si>
    <t>Andries Hudde</t>
  </si>
  <si>
    <t>K381</t>
  </si>
  <si>
    <t>I. S. 381</t>
  </si>
  <si>
    <t>K405</t>
  </si>
  <si>
    <t>Midwood High School</t>
  </si>
  <si>
    <t>K109</t>
  </si>
  <si>
    <t>P.S. 109</t>
  </si>
  <si>
    <t>K119</t>
  </si>
  <si>
    <t>P.S. 119 Amersfort</t>
  </si>
  <si>
    <t>K193</t>
  </si>
  <si>
    <t>P.S. 193 Gil Hodges</t>
  </si>
  <si>
    <t>K198</t>
  </si>
  <si>
    <t>P.S. 198 Brooklyn</t>
  </si>
  <si>
    <t>K326</t>
  </si>
  <si>
    <t>P.S. 326</t>
  </si>
  <si>
    <t>K361</t>
  </si>
  <si>
    <t>P.S. 361 East Flatbush Early Childhood School</t>
  </si>
  <si>
    <t>K315</t>
  </si>
  <si>
    <t>P.S. K315</t>
  </si>
  <si>
    <t>K152</t>
  </si>
  <si>
    <t>School of Science &amp; Technology</t>
  </si>
  <si>
    <t>M650</t>
  </si>
  <si>
    <t>Marte</t>
  </si>
  <si>
    <t>Cascades High School</t>
  </si>
  <si>
    <t>M458</t>
  </si>
  <si>
    <t>Forsyth Satellite Academy</t>
  </si>
  <si>
    <t>M515</t>
  </si>
  <si>
    <t>Lower East Side Preparatory High School</t>
  </si>
  <si>
    <t>M292</t>
  </si>
  <si>
    <t>Orchard Collegiate Academy</t>
  </si>
  <si>
    <t>M020</t>
  </si>
  <si>
    <t>P.S. 020 Anna Silver</t>
  </si>
  <si>
    <t>M110</t>
  </si>
  <si>
    <t>P.S. 110 Florence Nightingale</t>
  </si>
  <si>
    <t>M134</t>
  </si>
  <si>
    <t>P.S. 134 Henrietta Szold</t>
  </si>
  <si>
    <t>M140</t>
  </si>
  <si>
    <t>P.S. 140 Nathan Straus</t>
  </si>
  <si>
    <t>M142</t>
  </si>
  <si>
    <t>P.S. 142 Amalia Castro</t>
  </si>
  <si>
    <t>M184</t>
  </si>
  <si>
    <t>P.S. 184m Shuang Wen</t>
  </si>
  <si>
    <t>M378</t>
  </si>
  <si>
    <t>School for Global Leaders</t>
  </si>
  <si>
    <t>M448</t>
  </si>
  <si>
    <t>University Neighborhood High School</t>
  </si>
  <si>
    <t>M332</t>
  </si>
  <si>
    <t>University Neighborhood Middle School</t>
  </si>
  <si>
    <t>M276</t>
  </si>
  <si>
    <t>Battery Park City School</t>
  </si>
  <si>
    <t>M394</t>
  </si>
  <si>
    <t>Emma Lazarus High School</t>
  </si>
  <si>
    <t>M294</t>
  </si>
  <si>
    <t>Essex Street Academy</t>
  </si>
  <si>
    <t>M545</t>
  </si>
  <si>
    <t>High School for Dual Language and Asian Studies</t>
  </si>
  <si>
    <t>M489</t>
  </si>
  <si>
    <t>High School of Economics and Finance</t>
  </si>
  <si>
    <t>M289</t>
  </si>
  <si>
    <t>I.S. 289</t>
  </si>
  <si>
    <t>M425</t>
  </si>
  <si>
    <t>Leadership and Public Service High School</t>
  </si>
  <si>
    <t>M308</t>
  </si>
  <si>
    <t>Lower Manhattan Arts Academy</t>
  </si>
  <si>
    <t>M896</t>
  </si>
  <si>
    <t>Lower Manhattan Community Middle School</t>
  </si>
  <si>
    <t>M131</t>
  </si>
  <si>
    <t>M.S. 131</t>
  </si>
  <si>
    <t>M280</t>
  </si>
  <si>
    <t>Manhattan Early College School for Advertising</t>
  </si>
  <si>
    <t>M418</t>
  </si>
  <si>
    <t>Millennium High School</t>
  </si>
  <si>
    <t>M520</t>
  </si>
  <si>
    <t>Murry Bergtraum High School for Business Careers</t>
  </si>
  <si>
    <t>M543</t>
  </si>
  <si>
    <t>New Design High School</t>
  </si>
  <si>
    <t>M001</t>
  </si>
  <si>
    <t>P.S. 001 Alfred E. Smith</t>
  </si>
  <si>
    <t>M002</t>
  </si>
  <si>
    <t>P.S. 002 Meyer London</t>
  </si>
  <si>
    <t>M042</t>
  </si>
  <si>
    <t>P.S. 042 Benjamin Altman</t>
  </si>
  <si>
    <t>M124</t>
  </si>
  <si>
    <t>P.S. 124 Yung Wing</t>
  </si>
  <si>
    <t>M126</t>
  </si>
  <si>
    <t>P.S. 126 Jacob August Riis</t>
  </si>
  <si>
    <t>M130</t>
  </si>
  <si>
    <t>P.S. 130 Hernando De Soto</t>
  </si>
  <si>
    <t>M150</t>
  </si>
  <si>
    <t>P.S. 150</t>
  </si>
  <si>
    <t>M234</t>
  </si>
  <si>
    <t>P.S. 234 Independence School</t>
  </si>
  <si>
    <t>M089</t>
  </si>
  <si>
    <t>P.S. 89</t>
  </si>
  <si>
    <t>M298</t>
  </si>
  <si>
    <t>Pace High School</t>
  </si>
  <si>
    <t>M580</t>
  </si>
  <si>
    <t>Richard R. Green High School of Teaching</t>
  </si>
  <si>
    <t>M397</t>
  </si>
  <si>
    <t>Spruce Street School</t>
  </si>
  <si>
    <t>M475</t>
  </si>
  <si>
    <t>Stuyvesant High School</t>
  </si>
  <si>
    <t>M343</t>
  </si>
  <si>
    <t>The Peck Slip School</t>
  </si>
  <si>
    <t>M135</t>
  </si>
  <si>
    <t>The Urban Assembly School for Emergency Management</t>
  </si>
  <si>
    <t>M305</t>
  </si>
  <si>
    <t>Urban Assembly Academy of Government and Law, The</t>
  </si>
  <si>
    <t>M282</t>
  </si>
  <si>
    <t>Urban Assembly Maker Academy</t>
  </si>
  <si>
    <t>M551</t>
  </si>
  <si>
    <t>Urban Assembly New York Harbor School</t>
  </si>
  <si>
    <t>M316</t>
  </si>
  <si>
    <t>Urban Assembly School of Business for Young Women, the</t>
  </si>
  <si>
    <t>M094</t>
  </si>
  <si>
    <t>P.S. M094</t>
  </si>
  <si>
    <t>K594</t>
  </si>
  <si>
    <t>Mealy</t>
  </si>
  <si>
    <t>Gotham Professional Arts Academy</t>
  </si>
  <si>
    <t>K498</t>
  </si>
  <si>
    <t>Brooklyn High School for Law and Technology</t>
  </si>
  <si>
    <t>K005</t>
  </si>
  <si>
    <t>P.S. 005 Dr. Ronald Mcnair</t>
  </si>
  <si>
    <t>K040</t>
  </si>
  <si>
    <t>P.S. 040 George W. Carver</t>
  </si>
  <si>
    <t>K309</t>
  </si>
  <si>
    <t>P.S. 309 The George E. Wibecan Preparatory Academy</t>
  </si>
  <si>
    <t>K568</t>
  </si>
  <si>
    <t>Brownsville Academy High School</t>
  </si>
  <si>
    <t>K012</t>
  </si>
  <si>
    <t>Dr. Jacqueline Peek-Davis School</t>
  </si>
  <si>
    <t>K722</t>
  </si>
  <si>
    <t>New Heights Middle School</t>
  </si>
  <si>
    <t>K091</t>
  </si>
  <si>
    <t>P.S. 091 The Albany Avenue School</t>
  </si>
  <si>
    <t>K189</t>
  </si>
  <si>
    <t>P.S. 189 The Bilingual Center</t>
  </si>
  <si>
    <t>K191</t>
  </si>
  <si>
    <t>P.S. 191 Paul Robeson</t>
  </si>
  <si>
    <t>K398</t>
  </si>
  <si>
    <t>P.S. 398 Walter Weaver</t>
  </si>
  <si>
    <t>K770</t>
  </si>
  <si>
    <t>P.S. 770 New American Academy</t>
  </si>
  <si>
    <t>K484</t>
  </si>
  <si>
    <t>Ronald Edmonds Learning Center II</t>
  </si>
  <si>
    <t>K673</t>
  </si>
  <si>
    <t>East Brooklyn Community High School</t>
  </si>
  <si>
    <t>K581</t>
  </si>
  <si>
    <t>East Flatbush Community Research School</t>
  </si>
  <si>
    <t>K588</t>
  </si>
  <si>
    <t>Middle School for Art and Philosophy</t>
  </si>
  <si>
    <t>K135</t>
  </si>
  <si>
    <t>P.S. 135 Sheldon A. Brookner</t>
  </si>
  <si>
    <t>K219</t>
  </si>
  <si>
    <t>P.S. 219 Kennedy-King</t>
  </si>
  <si>
    <t>K235</t>
  </si>
  <si>
    <t>P.S. 235 Janice Marie Knight School</t>
  </si>
  <si>
    <t>K268</t>
  </si>
  <si>
    <t>P.S. 268 Emma Lazarus</t>
  </si>
  <si>
    <t>K493</t>
  </si>
  <si>
    <t>Brooklyn Collegiate: A College Board School</t>
  </si>
  <si>
    <t>K644</t>
  </si>
  <si>
    <t>Eagle Academy for Young Men II</t>
  </si>
  <si>
    <t>K514</t>
  </si>
  <si>
    <t>Frederick Douglass Academy VII High School</t>
  </si>
  <si>
    <t>K392</t>
  </si>
  <si>
    <t>I.S. 392</t>
  </si>
  <si>
    <t>K671</t>
  </si>
  <si>
    <t>Mott Hall Bridges Academy</t>
  </si>
  <si>
    <t>K522</t>
  </si>
  <si>
    <t>Mott Hall IV</t>
  </si>
  <si>
    <t>K150</t>
  </si>
  <si>
    <t>P.S. 150 Christopher</t>
  </si>
  <si>
    <t>K156</t>
  </si>
  <si>
    <t>P.S. 156 Waverly</t>
  </si>
  <si>
    <t>K178</t>
  </si>
  <si>
    <t>P.S. 178 Saint Clair Mckelway</t>
  </si>
  <si>
    <t>K327</t>
  </si>
  <si>
    <t>P.S. 327 Dr. Rose B. English</t>
  </si>
  <si>
    <t>K137</t>
  </si>
  <si>
    <t>P.S./I.S. 137 Rachel Jean Mitchell</t>
  </si>
  <si>
    <t>K323</t>
  </si>
  <si>
    <t>P.S./I.S. 323</t>
  </si>
  <si>
    <t>K697</t>
  </si>
  <si>
    <t>Teachers Preparatory High School</t>
  </si>
  <si>
    <t>K284</t>
  </si>
  <si>
    <t>The Gregory Jocko Jackson School of Sports, Art, and Technology</t>
  </si>
  <si>
    <t>K396</t>
  </si>
  <si>
    <t>P.S. K396</t>
  </si>
  <si>
    <t>M114</t>
  </si>
  <si>
    <t>Menin</t>
  </si>
  <si>
    <t>East Side Middle School</t>
  </si>
  <si>
    <t>M416</t>
  </si>
  <si>
    <t>Eleanor Roosevelt High School</t>
  </si>
  <si>
    <t>M225</t>
  </si>
  <si>
    <t>Ella Baker School</t>
  </si>
  <si>
    <t>M655</t>
  </si>
  <si>
    <t>Life Sciences Secondary School</t>
  </si>
  <si>
    <t>M459</t>
  </si>
  <si>
    <t>Manhattan International High School</t>
  </si>
  <si>
    <t>M158</t>
  </si>
  <si>
    <t>P.S. 158 Bayard Taylor</t>
  </si>
  <si>
    <t>M183</t>
  </si>
  <si>
    <t>P.S. 183 Robert L. Stevenson</t>
  </si>
  <si>
    <t>M198</t>
  </si>
  <si>
    <t>P.S. 198 Isador E. Ida Straus</t>
  </si>
  <si>
    <t>M290</t>
  </si>
  <si>
    <t>P.S. 290 Manhattan New School</t>
  </si>
  <si>
    <t>M527</t>
  </si>
  <si>
    <t>P.S. 527 - East Side School for Social Action</t>
  </si>
  <si>
    <t>M077</t>
  </si>
  <si>
    <t>P.S. 77 Lower Lab School</t>
  </si>
  <si>
    <t>M217</t>
  </si>
  <si>
    <t>P.S./I.S. 217 Roosevelt Island</t>
  </si>
  <si>
    <t>M519</t>
  </si>
  <si>
    <t>Talent Unlimited High School</t>
  </si>
  <si>
    <t>M565</t>
  </si>
  <si>
    <t>Urban Academy Laboratory High School</t>
  </si>
  <si>
    <t>M449</t>
  </si>
  <si>
    <t>Vanguard High School</t>
  </si>
  <si>
    <t>M151</t>
  </si>
  <si>
    <t>Yorkville Community School</t>
  </si>
  <si>
    <t>M177</t>
  </si>
  <si>
    <t>Yorkville East Middle School</t>
  </si>
  <si>
    <t>Q311</t>
  </si>
  <si>
    <t>Moya</t>
  </si>
  <si>
    <t>Corona Arts &amp; Sciences Academy</t>
  </si>
  <si>
    <t>Q211</t>
  </si>
  <si>
    <t>Elm Tree Elementary School</t>
  </si>
  <si>
    <t>Q550</t>
  </si>
  <si>
    <t>High School for Arts and Business</t>
  </si>
  <si>
    <t>Q061</t>
  </si>
  <si>
    <t>I.S. 061 Leonardo Da Vinci</t>
  </si>
  <si>
    <t>Q014</t>
  </si>
  <si>
    <t>P.S. 014 Fairview</t>
  </si>
  <si>
    <t>Q019</t>
  </si>
  <si>
    <t>P.S. 019 Marino Jeantet</t>
  </si>
  <si>
    <t>Q110</t>
  </si>
  <si>
    <t>P.S. 110</t>
  </si>
  <si>
    <t>Q143</t>
  </si>
  <si>
    <t>P.S. 143 Louis Armstrong</t>
  </si>
  <si>
    <t>Q028</t>
  </si>
  <si>
    <t>P.S. 28 - The Thomas Emanuel Early Childhood Center</t>
  </si>
  <si>
    <t>Q330</t>
  </si>
  <si>
    <t>P.S. 330</t>
  </si>
  <si>
    <t>Q016</t>
  </si>
  <si>
    <t>P.S. Q016 The Nancy DeBenedittis School</t>
  </si>
  <si>
    <t>Q307</t>
  </si>
  <si>
    <t>Pioneer Academy</t>
  </si>
  <si>
    <t>Q329</t>
  </si>
  <si>
    <t>East Elmhurst Community School</t>
  </si>
  <si>
    <t>Q227</t>
  </si>
  <si>
    <t>I.S. 227 Louis Armstrong</t>
  </si>
  <si>
    <t>Q092</t>
  </si>
  <si>
    <t>P.S. 092 Harry T. Stewart Sr.</t>
  </si>
  <si>
    <t>Q127</t>
  </si>
  <si>
    <t>P.S. 127 Aerospace Science Magnet School</t>
  </si>
  <si>
    <t>Q228</t>
  </si>
  <si>
    <t>P.S. 228 Early Childhood Magnet School of the Arts</t>
  </si>
  <si>
    <t>Q256</t>
  </si>
  <si>
    <t>N/A</t>
  </si>
  <si>
    <t>P.S. Q256</t>
  </si>
  <si>
    <t>K637</t>
  </si>
  <si>
    <t>Narcisse</t>
  </si>
  <si>
    <t>Academy for Conservation and the Environment</t>
  </si>
  <si>
    <t>K578</t>
  </si>
  <si>
    <t>Brooklyn Bridge Academy</t>
  </si>
  <si>
    <t>K566</t>
  </si>
  <si>
    <t>Brooklyn Generation School</t>
  </si>
  <si>
    <t>K567</t>
  </si>
  <si>
    <t>Brooklyn Theatre Arts High School</t>
  </si>
  <si>
    <t>K617</t>
  </si>
  <si>
    <t>High School for Innovation in Advertising and Media</t>
  </si>
  <si>
    <t>K633</t>
  </si>
  <si>
    <t>High School for Medical Professions</t>
  </si>
  <si>
    <t>K068</t>
  </si>
  <si>
    <t>I.S. 068 Isaac Bildersee</t>
  </si>
  <si>
    <t>K211</t>
  </si>
  <si>
    <t>I.S. 211 John Wilson</t>
  </si>
  <si>
    <t>K635</t>
  </si>
  <si>
    <t>Olympus Academy</t>
  </si>
  <si>
    <t>K114</t>
  </si>
  <si>
    <t>P.S. 114 Ryder Elementary</t>
  </si>
  <si>
    <t>K115</t>
  </si>
  <si>
    <t>P.S. 115 Daniel Mucatel School</t>
  </si>
  <si>
    <t>K272</t>
  </si>
  <si>
    <t>P.S. 272 Curtis Estabrook</t>
  </si>
  <si>
    <t>K276</t>
  </si>
  <si>
    <t>P.S. 276 Louis Marshall</t>
  </si>
  <si>
    <t>K279</t>
  </si>
  <si>
    <t>P.S. 279 Herman Schreiber</t>
  </si>
  <si>
    <t>K366</t>
  </si>
  <si>
    <t>The Science And Medicine Middle School</t>
  </si>
  <si>
    <t>K642</t>
  </si>
  <si>
    <t>Urban Action Academy</t>
  </si>
  <si>
    <t>K576</t>
  </si>
  <si>
    <t>Victory Collegiate High School</t>
  </si>
  <si>
    <t>K078</t>
  </si>
  <si>
    <t>J.H.S. 078 Roy H. Mann</t>
  </si>
  <si>
    <t>K278</t>
  </si>
  <si>
    <t>J.H.S. 278 Marine Park</t>
  </si>
  <si>
    <t>K194</t>
  </si>
  <si>
    <t>P.S. 194 Raoul Wallenberg</t>
  </si>
  <si>
    <t>K203</t>
  </si>
  <si>
    <t>P.S. 203 Floyd Bennett School</t>
  </si>
  <si>
    <t>K207</t>
  </si>
  <si>
    <t>P.S. 207 Elizabeth G. Leary</t>
  </si>
  <si>
    <t>K222</t>
  </si>
  <si>
    <t>P.S. 222 Katherine R. Snyder</t>
  </si>
  <si>
    <t>K236</t>
  </si>
  <si>
    <t>P.S. 236 Mill Basin</t>
  </si>
  <si>
    <t>K251</t>
  </si>
  <si>
    <t>P.S. 251 Paerdegat</t>
  </si>
  <si>
    <t>K277</t>
  </si>
  <si>
    <t>P.S. 277 Gerritsen Beach</t>
  </si>
  <si>
    <t>K312</t>
  </si>
  <si>
    <t>P.S. 312 Bergen Beach</t>
  </si>
  <si>
    <t>K646</t>
  </si>
  <si>
    <t>Nurse</t>
  </si>
  <si>
    <t>Aspirations Diploma Plus High School</t>
  </si>
  <si>
    <t>K618</t>
  </si>
  <si>
    <t>Academy of Innovative Technology</t>
  </si>
  <si>
    <t>K639</t>
  </si>
  <si>
    <t>Brooklyn Lab School</t>
  </si>
  <si>
    <t>K659</t>
  </si>
  <si>
    <t>Cypress Hills Collegiate Preparatory School</t>
  </si>
  <si>
    <t>K409</t>
  </si>
  <si>
    <t>East New York Family Academy</t>
  </si>
  <si>
    <t>K760</t>
  </si>
  <si>
    <t>Highland Park Community School</t>
  </si>
  <si>
    <t>K171</t>
  </si>
  <si>
    <t>I.S. 171 Abraham Lincoln</t>
  </si>
  <si>
    <t>K662</t>
  </si>
  <si>
    <t>Liberty Avenue Middle School</t>
  </si>
  <si>
    <t>K935</t>
  </si>
  <si>
    <t>M.S. 935</t>
  </si>
  <si>
    <t>K583</t>
  </si>
  <si>
    <t>Multicultural High School</t>
  </si>
  <si>
    <t>K007</t>
  </si>
  <si>
    <t>P.S. 007 Abraham Lincoln</t>
  </si>
  <si>
    <t>K065</t>
  </si>
  <si>
    <t>P.S. 065</t>
  </si>
  <si>
    <t>K089</t>
  </si>
  <si>
    <t>P.S. 089 Cypress Hills</t>
  </si>
  <si>
    <t>K108</t>
  </si>
  <si>
    <t>P.S. 108 Sal Abbracciamento</t>
  </si>
  <si>
    <t>K158</t>
  </si>
  <si>
    <t>P.S. 158 Warwick</t>
  </si>
  <si>
    <t>K214</t>
  </si>
  <si>
    <t>P.S. 214 Michael Friedsam</t>
  </si>
  <si>
    <t>K290</t>
  </si>
  <si>
    <t>P.S. 290 Juan Morel Campos</t>
  </si>
  <si>
    <t>K345</t>
  </si>
  <si>
    <t>P.S. 345 Patrolman Robert Bolden</t>
  </si>
  <si>
    <t>K938</t>
  </si>
  <si>
    <t>P.S. 938</t>
  </si>
  <si>
    <t>K764</t>
  </si>
  <si>
    <t>The Urban Assembly School for Collaborative Healthcare</t>
  </si>
  <si>
    <t>K615</t>
  </si>
  <si>
    <t>Transit Tech Career and Technical Education High School</t>
  </si>
  <si>
    <t>K661</t>
  </si>
  <si>
    <t>Vista Academy</t>
  </si>
  <si>
    <t>K660</t>
  </si>
  <si>
    <t>W. H. Maxwell Career and Technical Education High School</t>
  </si>
  <si>
    <t>K664</t>
  </si>
  <si>
    <t>Brooklyn Environmental Exploration School (BEES)</t>
  </si>
  <si>
    <t>K599</t>
  </si>
  <si>
    <t>Brooklyn Landmark Elementary School</t>
  </si>
  <si>
    <t>K363</t>
  </si>
  <si>
    <t>Brownsville Collaborative Middle School</t>
  </si>
  <si>
    <t>K401</t>
  </si>
  <si>
    <t>Christopher Avenue Community School</t>
  </si>
  <si>
    <t>K298</t>
  </si>
  <si>
    <t>P.S. 298 Dr. Betty Shabazz</t>
  </si>
  <si>
    <t>K155</t>
  </si>
  <si>
    <t>P.S./ I.S. 155 Nicholas Herkimer</t>
  </si>
  <si>
    <t>K403</t>
  </si>
  <si>
    <t>Academy for Environmental Leadership</t>
  </si>
  <si>
    <t>K554</t>
  </si>
  <si>
    <t>All City Leadership Secondary School</t>
  </si>
  <si>
    <t>K564</t>
  </si>
  <si>
    <t>Bushwick Community High School</t>
  </si>
  <si>
    <t>K562</t>
  </si>
  <si>
    <t>Evergreen Middle School for Urban Exploration</t>
  </si>
  <si>
    <t>K291</t>
  </si>
  <si>
    <t>J.H.S. 291 Roland Hayes</t>
  </si>
  <si>
    <t>K383</t>
  </si>
  <si>
    <t>J.H.S. 383 Philippa Schuyler</t>
  </si>
  <si>
    <t>K384</t>
  </si>
  <si>
    <t>P.S. /I.S. 384 Frances E. Carter</t>
  </si>
  <si>
    <t>K086</t>
  </si>
  <si>
    <t>P.S. 086 The Irvington</t>
  </si>
  <si>
    <t>K106</t>
  </si>
  <si>
    <t>P.S. 106 Edward Everett Hale</t>
  </si>
  <si>
    <t>K116</t>
  </si>
  <si>
    <t>P.S. 116 Elizabeth L Farrell</t>
  </si>
  <si>
    <t>K151</t>
  </si>
  <si>
    <t>P.S. 151 Lyndon B. Johnson</t>
  </si>
  <si>
    <t>K376</t>
  </si>
  <si>
    <t>P.S. 376</t>
  </si>
  <si>
    <t>K377</t>
  </si>
  <si>
    <t>P.S. 377 Alejandrina B. De Gautier</t>
  </si>
  <si>
    <t>K045</t>
  </si>
  <si>
    <t>P.S./I.S. 045 Horace E. Greene</t>
  </si>
  <si>
    <t>K552</t>
  </si>
  <si>
    <t>The Academy of Urban Planning and Engineering</t>
  </si>
  <si>
    <t>K168</t>
  </si>
  <si>
    <t>The Brooklyn School for Math and Research</t>
  </si>
  <si>
    <t>K549</t>
  </si>
  <si>
    <t>The Brooklyn School for Social Justice</t>
  </si>
  <si>
    <t>K595</t>
  </si>
  <si>
    <t>Ossé</t>
  </si>
  <si>
    <t>Bedford Academy High School</t>
  </si>
  <si>
    <t>K553</t>
  </si>
  <si>
    <t>Brooklyn Academy High School</t>
  </si>
  <si>
    <t>K003</t>
  </si>
  <si>
    <t>P.S. 003 The Bedford Village</t>
  </si>
  <si>
    <t>K044</t>
  </si>
  <si>
    <t>P.S. 044 Marcus Garvey</t>
  </si>
  <si>
    <t>K093</t>
  </si>
  <si>
    <t>P.S. 093 William H. Prescott</t>
  </si>
  <si>
    <t>K256</t>
  </si>
  <si>
    <t>P.S. 256 Benjamin Banneker</t>
  </si>
  <si>
    <t>K301</t>
  </si>
  <si>
    <t>Satellite East Middle School</t>
  </si>
  <si>
    <t>K023</t>
  </si>
  <si>
    <t>P.S. 023 Carter G. Woodson</t>
  </si>
  <si>
    <t>K059</t>
  </si>
  <si>
    <t>P.S. 059 William Floyd</t>
  </si>
  <si>
    <t>K297</t>
  </si>
  <si>
    <t>P.S. 297 Abraham Stockton</t>
  </si>
  <si>
    <t>K455</t>
  </si>
  <si>
    <t>Boys and Girls High School</t>
  </si>
  <si>
    <t>K627</t>
  </si>
  <si>
    <t>Brighter Choice Community School</t>
  </si>
  <si>
    <t>K628</t>
  </si>
  <si>
    <t>Brooklyn Brownstone School</t>
  </si>
  <si>
    <t>K057</t>
  </si>
  <si>
    <t>J.H.S. 057 Whitelaw Reid</t>
  </si>
  <si>
    <t>K035</t>
  </si>
  <si>
    <t>M.S. 035 Stephen Decatur</t>
  </si>
  <si>
    <t>K267</t>
  </si>
  <si>
    <t>M.S. 267 Math, Science &amp; Technology</t>
  </si>
  <si>
    <t>K681</t>
  </si>
  <si>
    <t>Madiba Prep Middle School</t>
  </si>
  <si>
    <t>K765</t>
  </si>
  <si>
    <t>Nelson Mandela High School</t>
  </si>
  <si>
    <t>K021</t>
  </si>
  <si>
    <t>P.S. 021 Crispus Attucks</t>
  </si>
  <si>
    <t>K025</t>
  </si>
  <si>
    <t>P.S. 025 Eubie Blake School</t>
  </si>
  <si>
    <t>K026</t>
  </si>
  <si>
    <t>P.S. 026 Jesse Owens</t>
  </si>
  <si>
    <t>K081</t>
  </si>
  <si>
    <t>P.S. 081 Thaddeus Stevens</t>
  </si>
  <si>
    <t>K243</t>
  </si>
  <si>
    <t>P.S. 243K- The Weeksville School</t>
  </si>
  <si>
    <t>K262</t>
  </si>
  <si>
    <t>P.S. 262 El Hajj Malik El Shabazz Elementary School</t>
  </si>
  <si>
    <t>K308</t>
  </si>
  <si>
    <t>P.S. 308 Clara Cardwell</t>
  </si>
  <si>
    <t>K335</t>
  </si>
  <si>
    <t>P.S. 335 Granville T. Woods</t>
  </si>
  <si>
    <t>K669</t>
  </si>
  <si>
    <t>Research and Service High School</t>
  </si>
  <si>
    <t>K688</t>
  </si>
  <si>
    <t>The Brooklyn Academy of Global Finance</t>
  </si>
  <si>
    <t>K898</t>
  </si>
  <si>
    <t>The Brooklyn Green School</t>
  </si>
  <si>
    <t>K751</t>
  </si>
  <si>
    <t>Academy for Health Careers</t>
  </si>
  <si>
    <t>K394</t>
  </si>
  <si>
    <t>M.S. K394</t>
  </si>
  <si>
    <t>K138</t>
  </si>
  <si>
    <t>P.S. 138 Brooklyn</t>
  </si>
  <si>
    <t>K289</t>
  </si>
  <si>
    <t>P.S. 289 George V. Brower</t>
  </si>
  <si>
    <t>K122</t>
  </si>
  <si>
    <t>Pathways in Technology Early College High School (P-Tech)</t>
  </si>
  <si>
    <t>K354</t>
  </si>
  <si>
    <t>The School of Integrated Learning</t>
  </si>
  <si>
    <t>K368</t>
  </si>
  <si>
    <t>P.S. 368</t>
  </si>
  <si>
    <t>K373</t>
  </si>
  <si>
    <t>P.S. 373 - Brooklyn Transition Center</t>
  </si>
  <si>
    <t>K140</t>
  </si>
  <si>
    <t>P.S. K140</t>
  </si>
  <si>
    <t>Q294</t>
  </si>
  <si>
    <t>Paladino</t>
  </si>
  <si>
    <t>BELL Academy</t>
  </si>
  <si>
    <t>Q379</t>
  </si>
  <si>
    <t>College Point Collaborative</t>
  </si>
  <si>
    <t>Q025</t>
  </si>
  <si>
    <t>I.S. 025 Adrien Block</t>
  </si>
  <si>
    <t>Q185</t>
  </si>
  <si>
    <t>J.H.S. 185 Edward Bleeker</t>
  </si>
  <si>
    <t>Q194</t>
  </si>
  <si>
    <t>J.H.S. 194 William Carr</t>
  </si>
  <si>
    <t>Q021</t>
  </si>
  <si>
    <t>P.S. 021 Edward Hart</t>
  </si>
  <si>
    <t>Q029</t>
  </si>
  <si>
    <t>P.S. 029 Queens</t>
  </si>
  <si>
    <t>Q032</t>
  </si>
  <si>
    <t>P.S. 032 State Street</t>
  </si>
  <si>
    <t>Q079</t>
  </si>
  <si>
    <t>P.S. 079 Francis Lewis</t>
  </si>
  <si>
    <t>Q107</t>
  </si>
  <si>
    <t>P.S. 107 Thomas A Dooley</t>
  </si>
  <si>
    <t>Q129</t>
  </si>
  <si>
    <t>P.S. 129 Patricia Larkin</t>
  </si>
  <si>
    <t>Q130</t>
  </si>
  <si>
    <t>P.S. 130</t>
  </si>
  <si>
    <t>Q169</t>
  </si>
  <si>
    <t>P.S. 169 Bay Terrace</t>
  </si>
  <si>
    <t>Q184</t>
  </si>
  <si>
    <t>P.S. 184 Flushing Manor</t>
  </si>
  <si>
    <t>Q193</t>
  </si>
  <si>
    <t>P.S. 193 Alfred J. Kennedy</t>
  </si>
  <si>
    <t>Q209</t>
  </si>
  <si>
    <t>P.S. 209 Clearview Gardens</t>
  </si>
  <si>
    <t>Q285</t>
  </si>
  <si>
    <t>World Journalism Preparatory: A College Board School</t>
  </si>
  <si>
    <t>Q495</t>
  </si>
  <si>
    <t>Bayside High School</t>
  </si>
  <si>
    <t>Q067</t>
  </si>
  <si>
    <t>J.H.S. 067 Louis Pasteur</t>
  </si>
  <si>
    <t>Q158</t>
  </si>
  <si>
    <t>M.S. 158 Marie Curie</t>
  </si>
  <si>
    <t>Q031</t>
  </si>
  <si>
    <t>P.S. 031 Bayside</t>
  </si>
  <si>
    <t>Q041</t>
  </si>
  <si>
    <t>P.S. 041 Crocheron</t>
  </si>
  <si>
    <t>Q094</t>
  </si>
  <si>
    <t>P.S. 094 David D. Porter</t>
  </si>
  <si>
    <t>Q098</t>
  </si>
  <si>
    <t>P.S. 098 The Douglaston School</t>
  </si>
  <si>
    <t>Q159</t>
  </si>
  <si>
    <t>P.S. 159</t>
  </si>
  <si>
    <t>Q376</t>
  </si>
  <si>
    <t>P.S. 376 - QUEENS @ Q332</t>
  </si>
  <si>
    <t>M630</t>
  </si>
  <si>
    <t>Powers</t>
  </si>
  <si>
    <t>Art and Design High School</t>
  </si>
  <si>
    <t>M267</t>
  </si>
  <si>
    <t>East Side Elementary School, PS 267</t>
  </si>
  <si>
    <t>M167</t>
  </si>
  <si>
    <t>J.H.S. 167 Robert F. Wagner</t>
  </si>
  <si>
    <t>M529</t>
  </si>
  <si>
    <t>Jacqueline Kennedy Onassis High School</t>
  </si>
  <si>
    <t>M006</t>
  </si>
  <si>
    <t>P.S. 006 Lillie D. Blake</t>
  </si>
  <si>
    <t>M059</t>
  </si>
  <si>
    <t>P.S. 059 Beekman Hill International</t>
  </si>
  <si>
    <t>M531</t>
  </si>
  <si>
    <t>Repertory Company High School for Theatre Arts</t>
  </si>
  <si>
    <t>M281</t>
  </si>
  <si>
    <t>The River School</t>
  </si>
  <si>
    <t>M169</t>
  </si>
  <si>
    <t>P.S. M169 - Robert F. Kennedy</t>
  </si>
  <si>
    <t>K412</t>
  </si>
  <si>
    <t>Restler</t>
  </si>
  <si>
    <t>Brooklyn Community Arts &amp; Media High School (BCAM)</t>
  </si>
  <si>
    <t>K616</t>
  </si>
  <si>
    <t>Brooklyn High School for Leadership and Community Service</t>
  </si>
  <si>
    <t>K439</t>
  </si>
  <si>
    <t>Brooklyn International High School</t>
  </si>
  <si>
    <t>K674</t>
  </si>
  <si>
    <t>City Polytechnic High School of Engineering, Architecture, and Technology</t>
  </si>
  <si>
    <t>K313</t>
  </si>
  <si>
    <t>Dock Street School for STEAM Studies</t>
  </si>
  <si>
    <t>K605</t>
  </si>
  <si>
    <t>George Westinghouse Career and Technical Education High School</t>
  </si>
  <si>
    <t>K915</t>
  </si>
  <si>
    <t>I.S. 915 - Bridges: A School for Exploration and Equity</t>
  </si>
  <si>
    <t>K008</t>
  </si>
  <si>
    <t>P.S. 008 Robert Fulton</t>
  </si>
  <si>
    <t>K054</t>
  </si>
  <si>
    <t>P.S. 054 Samuel C. Barnes</t>
  </si>
  <si>
    <t>K307</t>
  </si>
  <si>
    <t>P.S. 307 Daniel Hale Williams</t>
  </si>
  <si>
    <t>K419</t>
  </si>
  <si>
    <t>Science Skills Center High School for Science, Technology and the Creative Arts</t>
  </si>
  <si>
    <t>K483</t>
  </si>
  <si>
    <t>The Urban Assembly School for Law and Justice</t>
  </si>
  <si>
    <t>K527</t>
  </si>
  <si>
    <t>Urban Assembly Institute of Math and Science for Young Women</t>
  </si>
  <si>
    <t>K350</t>
  </si>
  <si>
    <t>Urban Assembly School for Music and Art</t>
  </si>
  <si>
    <t>K610</t>
  </si>
  <si>
    <t>Automotive High School</t>
  </si>
  <si>
    <t>K488</t>
  </si>
  <si>
    <t>Brooklyn Preparatory High School</t>
  </si>
  <si>
    <t>K685</t>
  </si>
  <si>
    <t>El Puente Academy for Peace and Justice</t>
  </si>
  <si>
    <t>K318</t>
  </si>
  <si>
    <t>I.S. 318 Eugenio Maria De Hostos</t>
  </si>
  <si>
    <t>K126</t>
  </si>
  <si>
    <t>John Ericsson Middle School 126</t>
  </si>
  <si>
    <t>K071</t>
  </si>
  <si>
    <t>Juan Morel Campos Secondary School</t>
  </si>
  <si>
    <t>K016</t>
  </si>
  <si>
    <t>P.S. 016 Leonard Dunkly</t>
  </si>
  <si>
    <t>K031</t>
  </si>
  <si>
    <t>P.S. 031 Samuel F. Dupont</t>
  </si>
  <si>
    <t>K034</t>
  </si>
  <si>
    <t>P.S. 034 Oliver H. Perry</t>
  </si>
  <si>
    <t>K110</t>
  </si>
  <si>
    <t>P.S. 110 The Monitor</t>
  </si>
  <si>
    <t>K380</t>
  </si>
  <si>
    <t>P.S. 380 John Wayne Elementary</t>
  </si>
  <si>
    <t>K157</t>
  </si>
  <si>
    <t>P.S./I.S. 157 The Benjamin Franklin Health &amp; Science Academy</t>
  </si>
  <si>
    <t>K558</t>
  </si>
  <si>
    <t>Williamsburg High School for Architecture and Design</t>
  </si>
  <si>
    <t>K561</t>
  </si>
  <si>
    <t>Williamsburg Preparatory School</t>
  </si>
  <si>
    <t>K423</t>
  </si>
  <si>
    <t>Brooklyn Frontiers High School</t>
  </si>
  <si>
    <t>K656</t>
  </si>
  <si>
    <t>Brooklyn High School of the Arts</t>
  </si>
  <si>
    <t>K519</t>
  </si>
  <si>
    <t>Cobble Hill School of American Studies</t>
  </si>
  <si>
    <t>K429</t>
  </si>
  <si>
    <t>Digital Arts and Cinema Technology High School</t>
  </si>
  <si>
    <t>K592</t>
  </si>
  <si>
    <t>Khalil Gibran International Academy</t>
  </si>
  <si>
    <t>K038</t>
  </si>
  <si>
    <t>P.S. 038 The Pacific</t>
  </si>
  <si>
    <t>K261</t>
  </si>
  <si>
    <t>P.S. 261 Philip Livingston</t>
  </si>
  <si>
    <t>K497</t>
  </si>
  <si>
    <t>The Boerum Hill School for International Studies</t>
  </si>
  <si>
    <t>K447</t>
  </si>
  <si>
    <t>The Math &amp; Science Exploratory School</t>
  </si>
  <si>
    <t>K369</t>
  </si>
  <si>
    <t>P.S. K369 - Coy L. Cox School</t>
  </si>
  <si>
    <t>M860</t>
  </si>
  <si>
    <t>Richardson Jordan</t>
  </si>
  <si>
    <t>Frederick Douglass Academy II Secondary School</t>
  </si>
  <si>
    <t>M076</t>
  </si>
  <si>
    <t>P.S. 076 A. Philip Randolph</t>
  </si>
  <si>
    <t>M149</t>
  </si>
  <si>
    <t>P.S. 149 Sojourner Truth</t>
  </si>
  <si>
    <t>M180</t>
  </si>
  <si>
    <t>P.S. 180 Hugo Newman</t>
  </si>
  <si>
    <t>M185</t>
  </si>
  <si>
    <t>P.S. 185 - The Early Childhood Discovery and Design Magnet School</t>
  </si>
  <si>
    <t>M242</t>
  </si>
  <si>
    <t>P.S. 242 - The Young Diplomats Magnet Academy</t>
  </si>
  <si>
    <t>M241</t>
  </si>
  <si>
    <t>STEM Institute of Manhattan</t>
  </si>
  <si>
    <t>M415</t>
  </si>
  <si>
    <t>Wadleigh Secondary School for the Performing &amp; Visual Arts</t>
  </si>
  <si>
    <t>M148</t>
  </si>
  <si>
    <t>Eagle Academy for Young Men of Harlem</t>
  </si>
  <si>
    <t>M499</t>
  </si>
  <si>
    <t>Frederick Douglass Academy</t>
  </si>
  <si>
    <t>M285</t>
  </si>
  <si>
    <t>Harlem Renaissance High School</t>
  </si>
  <si>
    <t>M692</t>
  </si>
  <si>
    <t>High School for Mathematics, Science and Engineering at City College</t>
  </si>
  <si>
    <t>M304</t>
  </si>
  <si>
    <t>Mott Hall High School</t>
  </si>
  <si>
    <t>M030</t>
  </si>
  <si>
    <t>P.S. 030 Hernandez/Hughes</t>
  </si>
  <si>
    <t>M046</t>
  </si>
  <si>
    <t>P.S. 046 Arthur Tappan</t>
  </si>
  <si>
    <t>M092</t>
  </si>
  <si>
    <t>P.S. 092 Mary McLeod Bethune</t>
  </si>
  <si>
    <t>M123</t>
  </si>
  <si>
    <t>P.S. 123 Mahalia Jackson</t>
  </si>
  <si>
    <t>M129</t>
  </si>
  <si>
    <t>P.S. 129 John H. Finley</t>
  </si>
  <si>
    <t>M133</t>
  </si>
  <si>
    <t>P.S. 133 Fred R Moore</t>
  </si>
  <si>
    <t>M154</t>
  </si>
  <si>
    <t>P.S. 154 Harriet Tubman</t>
  </si>
  <si>
    <t>M161</t>
  </si>
  <si>
    <t>P.S. 161 Pedro Albizu Campos</t>
  </si>
  <si>
    <t>M175</t>
  </si>
  <si>
    <t>P.S. 175 Henry H Garnet</t>
  </si>
  <si>
    <t>M194</t>
  </si>
  <si>
    <t>P.S. 194 Countee Cullen</t>
  </si>
  <si>
    <t>M197</t>
  </si>
  <si>
    <t>P.S. 197 John B. Russwurm</t>
  </si>
  <si>
    <t>M200</t>
  </si>
  <si>
    <t>P.S. 200- The James Mccune Smith School</t>
  </si>
  <si>
    <t>M371</t>
  </si>
  <si>
    <t>School of Earth Exploration and Discovery Harlem (SEED Harlem)</t>
  </si>
  <si>
    <t>M157</t>
  </si>
  <si>
    <t>The Urban Assembly School for Global Commerce</t>
  </si>
  <si>
    <t>M670</t>
  </si>
  <si>
    <t>Thurgood Marshall Academy for Learning and Social Change</t>
  </si>
  <si>
    <t>M318</t>
  </si>
  <si>
    <t>Thurgood Marshall Academy Lower School</t>
  </si>
  <si>
    <t>M540</t>
  </si>
  <si>
    <t>A. Philip Randolph Campus High School</t>
  </si>
  <si>
    <t>M223</t>
  </si>
  <si>
    <t>The Mott Hall School</t>
  </si>
  <si>
    <t>M138</t>
  </si>
  <si>
    <t>P.S. 138</t>
  </si>
  <si>
    <t>M079</t>
  </si>
  <si>
    <t>P.S. M079 - Horan School</t>
  </si>
  <si>
    <t>X270</t>
  </si>
  <si>
    <t>Riley</t>
  </si>
  <si>
    <t>Academy for Scholarship and Entrepreneurship: A College Board School</t>
  </si>
  <si>
    <t>X169</t>
  </si>
  <si>
    <t>Baychester Academy</t>
  </si>
  <si>
    <t>X532</t>
  </si>
  <si>
    <t>Baychester Middle School</t>
  </si>
  <si>
    <t>X290</t>
  </si>
  <si>
    <t>Bronx Academy of Health Careers</t>
  </si>
  <si>
    <t>X545</t>
  </si>
  <si>
    <t>Bronx Aerospace High School</t>
  </si>
  <si>
    <t>X355</t>
  </si>
  <si>
    <t>Bronx Alliance Middle School</t>
  </si>
  <si>
    <t>X249</t>
  </si>
  <si>
    <t>Bronx Health Sciences High School</t>
  </si>
  <si>
    <t>X253</t>
  </si>
  <si>
    <t>Bronx High School for Writing and Communication Arts</t>
  </si>
  <si>
    <t>X265</t>
  </si>
  <si>
    <t>Bronx Lab School</t>
  </si>
  <si>
    <t>X189</t>
  </si>
  <si>
    <t>Cornerstone Academy for Social Action</t>
  </si>
  <si>
    <t>X462</t>
  </si>
  <si>
    <t>Cornerstone Academy for Social Action Middle School (CASA)</t>
  </si>
  <si>
    <t>X455</t>
  </si>
  <si>
    <t>Harry S Truman High School</t>
  </si>
  <si>
    <t>X544</t>
  </si>
  <si>
    <t>High School for Contemporary Arts</t>
  </si>
  <si>
    <t>X275</t>
  </si>
  <si>
    <t>High School of Computers and Technology</t>
  </si>
  <si>
    <t>X181</t>
  </si>
  <si>
    <t>I.S. 181 Pablo Casals</t>
  </si>
  <si>
    <t>X370</t>
  </si>
  <si>
    <t>Leaders of Tomorrow</t>
  </si>
  <si>
    <t>X180</t>
  </si>
  <si>
    <t>M.S. 180 Dr. Daniel Hale Williams</t>
  </si>
  <si>
    <t>X513</t>
  </si>
  <si>
    <t>New World High School</t>
  </si>
  <si>
    <t>X287</t>
  </si>
  <si>
    <t>North Bronx School of Empowerment</t>
  </si>
  <si>
    <t>X529</t>
  </si>
  <si>
    <t>One World Middle School at Edenwald</t>
  </si>
  <si>
    <t>X021</t>
  </si>
  <si>
    <t>P.S. 021 Philip H. Sheridan</t>
  </si>
  <si>
    <t>X041</t>
  </si>
  <si>
    <t>P.S. 041 Gun Hill Road</t>
  </si>
  <si>
    <t>X068</t>
  </si>
  <si>
    <t>P.S. 068 Bronx</t>
  </si>
  <si>
    <t>X076</t>
  </si>
  <si>
    <t>P.S. 076 The Bennington School</t>
  </si>
  <si>
    <t>X078</t>
  </si>
  <si>
    <t>P.S. 078 Anne Hutchinson</t>
  </si>
  <si>
    <t>X087</t>
  </si>
  <si>
    <t>P.S. 087 Bronx</t>
  </si>
  <si>
    <t>X103</t>
  </si>
  <si>
    <t>P.S. 103 Hector Fontanez</t>
  </si>
  <si>
    <t>X111</t>
  </si>
  <si>
    <t>P.S. 111 Seton Falls</t>
  </si>
  <si>
    <t>X112</t>
  </si>
  <si>
    <t>P.S. 112 Bronxwood</t>
  </si>
  <si>
    <t>X153</t>
  </si>
  <si>
    <t>P.S. 153 Helen Keller</t>
  </si>
  <si>
    <t>X160</t>
  </si>
  <si>
    <t>P.S. 160 Walt Disney</t>
  </si>
  <si>
    <t>X178</t>
  </si>
  <si>
    <t>P.S. 178 - Dr. Selman Waksman</t>
  </si>
  <si>
    <t>X514</t>
  </si>
  <si>
    <t>The Bronxwood Preparatory Academy</t>
  </si>
  <si>
    <t>X723</t>
  </si>
  <si>
    <t>P.S. 723</t>
  </si>
  <si>
    <t>X176</t>
  </si>
  <si>
    <t>P.S. X176</t>
  </si>
  <si>
    <t>M696</t>
  </si>
  <si>
    <t>Rivera</t>
  </si>
  <si>
    <t>Bard High School Early College</t>
  </si>
  <si>
    <t>M364</t>
  </si>
  <si>
    <t>Earth School</t>
  </si>
  <si>
    <t>M450</t>
  </si>
  <si>
    <t>East Side Community School</t>
  </si>
  <si>
    <t>M363</t>
  </si>
  <si>
    <t>Neighborhood School</t>
  </si>
  <si>
    <t>M539</t>
  </si>
  <si>
    <t>New Explorations into Science, Technology and Math High School</t>
  </si>
  <si>
    <t>M015</t>
  </si>
  <si>
    <t>P.S. 015 Roberto Clemente</t>
  </si>
  <si>
    <t>M034</t>
  </si>
  <si>
    <t>P.S. 034 Franklin D. Roosevelt</t>
  </si>
  <si>
    <t>M064</t>
  </si>
  <si>
    <t>P.S. 064 Robert Simon</t>
  </si>
  <si>
    <t>M188</t>
  </si>
  <si>
    <t>P.S. 188 The Island School</t>
  </si>
  <si>
    <t>M361</t>
  </si>
  <si>
    <t>The Children's Workshop School</t>
  </si>
  <si>
    <t>M063</t>
  </si>
  <si>
    <t>The STAR Academy - P.S.63</t>
  </si>
  <si>
    <t>M839</t>
  </si>
  <si>
    <t>Tompkins Square Middle School</t>
  </si>
  <si>
    <t>M047</t>
  </si>
  <si>
    <t>47 The American Sign Language and English Secondary School</t>
  </si>
  <si>
    <t>M546</t>
  </si>
  <si>
    <t>Academy for Software Engineering</t>
  </si>
  <si>
    <t>M442</t>
  </si>
  <si>
    <t>Ballet Tech, NYC Public School for Dance</t>
  </si>
  <si>
    <t>M411</t>
  </si>
  <si>
    <t>Baruch College Campus High School</t>
  </si>
  <si>
    <t>M374</t>
  </si>
  <si>
    <t>Gramercy Arts High School</t>
  </si>
  <si>
    <t>M586</t>
  </si>
  <si>
    <t>Harvey Milk High School</t>
  </si>
  <si>
    <t>M420</t>
  </si>
  <si>
    <t>High School for Health Professions and Human Services</t>
  </si>
  <si>
    <t>M407</t>
  </si>
  <si>
    <t>Institute for Collaborative Education</t>
  </si>
  <si>
    <t>M438</t>
  </si>
  <si>
    <t>International High School at Union Square</t>
  </si>
  <si>
    <t>M104</t>
  </si>
  <si>
    <t>J.H.S. 104 Simon Baruch</t>
  </si>
  <si>
    <t>M255</t>
  </si>
  <si>
    <t>M.S. 255 Salk School of Science</t>
  </si>
  <si>
    <t>M260</t>
  </si>
  <si>
    <t>M.S. 260 Clinton School Writers &amp; Artists</t>
  </si>
  <si>
    <t>M427</t>
  </si>
  <si>
    <t>MANHATTAN ACADEMY FOR ARTS &amp; LANGUAGE</t>
  </si>
  <si>
    <t>M575</t>
  </si>
  <si>
    <t>Manhattan Comprehensive Night and Day High School</t>
  </si>
  <si>
    <t>M432</t>
  </si>
  <si>
    <t>Murray Hill Academy</t>
  </si>
  <si>
    <t>M040</t>
  </si>
  <si>
    <t>P.S. 040 Augustus Saint-Gaudens</t>
  </si>
  <si>
    <t>M116</t>
  </si>
  <si>
    <t>P.S. 116 Mary Lindley Murray</t>
  </si>
  <si>
    <t>M413</t>
  </si>
  <si>
    <t>School of the Future High School</t>
  </si>
  <si>
    <t>M347</t>
  </si>
  <si>
    <t>The 47 American Sign Language &amp; English Lower School</t>
  </si>
  <si>
    <t>M399</t>
  </si>
  <si>
    <t>The High School For Language And Diplomacy</t>
  </si>
  <si>
    <t>M533</t>
  </si>
  <si>
    <t>Union Square Academy for Health Sciences</t>
  </si>
  <si>
    <t>M500</t>
  </si>
  <si>
    <t>Unity Center for Urban Technologies</t>
  </si>
  <si>
    <t>M751</t>
  </si>
  <si>
    <t>Manhattan School for Career Development</t>
  </si>
  <si>
    <t>M226</t>
  </si>
  <si>
    <t>P.S. M226</t>
  </si>
  <si>
    <t>X298</t>
  </si>
  <si>
    <t>Salamanca</t>
  </si>
  <si>
    <t>Academy of Public Relations</t>
  </si>
  <si>
    <t>X600</t>
  </si>
  <si>
    <t>Alfred E. Smith Career and Technical Education High School</t>
  </si>
  <si>
    <t>X522</t>
  </si>
  <si>
    <t>Bronx Design and Construction Academy</t>
  </si>
  <si>
    <t>X381</t>
  </si>
  <si>
    <t>Bronx Haven High School</t>
  </si>
  <si>
    <t>X527</t>
  </si>
  <si>
    <t>Bronx Leadership Academy II High School</t>
  </si>
  <si>
    <t>X548</t>
  </si>
  <si>
    <t>Careers in Sports High School</t>
  </si>
  <si>
    <t>X359</t>
  </si>
  <si>
    <t>Concourse Village Elementary School</t>
  </si>
  <si>
    <t>X500</t>
  </si>
  <si>
    <t>Hostos-Lincoln Academy of Science</t>
  </si>
  <si>
    <t>X379</t>
  </si>
  <si>
    <t>Jill Chaifetz Transfer High School</t>
  </si>
  <si>
    <t>X584</t>
  </si>
  <si>
    <t>Knowledge and Power Preparatory Academy VII (KAPPA VII)</t>
  </si>
  <si>
    <t>X473</t>
  </si>
  <si>
    <t>Mott Haven Village Preparatory High School</t>
  </si>
  <si>
    <t>X001</t>
  </si>
  <si>
    <t>P.S. 001 Courtlandt School</t>
  </si>
  <si>
    <t>X157</t>
  </si>
  <si>
    <t>P.S. 157 Grove Hill</t>
  </si>
  <si>
    <t>X029</t>
  </si>
  <si>
    <t>P.S./M.S. 029 Melrose School</t>
  </si>
  <si>
    <t>X031</t>
  </si>
  <si>
    <t>P.S./M.S. 031 The William Lloyd Garrison</t>
  </si>
  <si>
    <t>X296</t>
  </si>
  <si>
    <t>South Bronx Academy for Applied Media</t>
  </si>
  <si>
    <t>X495</t>
  </si>
  <si>
    <t>University Heights Secondary School</t>
  </si>
  <si>
    <t>X625</t>
  </si>
  <si>
    <t>Walkabout Bronx High School</t>
  </si>
  <si>
    <t>X537</t>
  </si>
  <si>
    <t>Bronx Arena High School</t>
  </si>
  <si>
    <t>X269</t>
  </si>
  <si>
    <t>Bronx Studio School for Writers and Artists</t>
  </si>
  <si>
    <t>X530</t>
  </si>
  <si>
    <t>Longwood Preparatory Academy</t>
  </si>
  <si>
    <t>X302</t>
  </si>
  <si>
    <t>M.S. 302 Luisa Dessus Cruz</t>
  </si>
  <si>
    <t>X048</t>
  </si>
  <si>
    <t>P.S. 048 Joseph R. Drake</t>
  </si>
  <si>
    <t>X093</t>
  </si>
  <si>
    <t>P.S. 093 Albert G. Oliver</t>
  </si>
  <si>
    <t>X130</t>
  </si>
  <si>
    <t>P.S. 130 Abram Stevens Hewitt</t>
  </si>
  <si>
    <t>X152</t>
  </si>
  <si>
    <t>P.S. 152 Evergreen</t>
  </si>
  <si>
    <t>X075</t>
  </si>
  <si>
    <t>P.S. 75 School of Research and Discovery</t>
  </si>
  <si>
    <t>X140</t>
  </si>
  <si>
    <t>P.S. X140 The Eagle School</t>
  </si>
  <si>
    <t>X424</t>
  </si>
  <si>
    <t>The Hunts Point School</t>
  </si>
  <si>
    <t>X333</t>
  </si>
  <si>
    <t>The Longwood Academy for Discovery</t>
  </si>
  <si>
    <t>X341</t>
  </si>
  <si>
    <t>Accion Academy</t>
  </si>
  <si>
    <t>X446</t>
  </si>
  <si>
    <t>Arturo A. Schomburg Satellite Academy Bronx</t>
  </si>
  <si>
    <t>X511</t>
  </si>
  <si>
    <t>Bronx Envision Academy</t>
  </si>
  <si>
    <t>X480</t>
  </si>
  <si>
    <t>Bronx Regional High School</t>
  </si>
  <si>
    <t>X190</t>
  </si>
  <si>
    <t>E.S.M.T- I.S. 190</t>
  </si>
  <si>
    <t>X271</t>
  </si>
  <si>
    <t>East Bronx Academy for the Future</t>
  </si>
  <si>
    <t>X383</t>
  </si>
  <si>
    <t>Emolior Academy</t>
  </si>
  <si>
    <t>X251</t>
  </si>
  <si>
    <t>Explorations Academy</t>
  </si>
  <si>
    <t>X314</t>
  </si>
  <si>
    <t>Fairmont Neighborhood School</t>
  </si>
  <si>
    <t>X682</t>
  </si>
  <si>
    <t>Fannie Lou Hamer Freedom High School</t>
  </si>
  <si>
    <t>X286</t>
  </si>
  <si>
    <t>Fannie Lou Hamer Middle School</t>
  </si>
  <si>
    <t>X318</t>
  </si>
  <si>
    <t>I.S. X318 Math, Science &amp; Technology Through Arts</t>
  </si>
  <si>
    <t>X098</t>
  </si>
  <si>
    <t>J.H.S. 098 Herman Ridder</t>
  </si>
  <si>
    <t>X248</t>
  </si>
  <si>
    <t>Metropolitan High School, The</t>
  </si>
  <si>
    <t>X006</t>
  </si>
  <si>
    <t>P.S. 006 West Farms</t>
  </si>
  <si>
    <t>X044</t>
  </si>
  <si>
    <t>P.S. 044 David C. Farragut</t>
  </si>
  <si>
    <t>X061</t>
  </si>
  <si>
    <t>P.S. 061 Francisco Oller</t>
  </si>
  <si>
    <t>X066</t>
  </si>
  <si>
    <t>P.S. 066 School of Higher Expectations</t>
  </si>
  <si>
    <t>X067</t>
  </si>
  <si>
    <t>P.S. 067 Mohegan School</t>
  </si>
  <si>
    <t>X134</t>
  </si>
  <si>
    <t>P.S. 134 George F. Bristow</t>
  </si>
  <si>
    <t>X150</t>
  </si>
  <si>
    <t>P.S. 150 Charles James Fox</t>
  </si>
  <si>
    <t>X211</t>
  </si>
  <si>
    <t>P.S. 211</t>
  </si>
  <si>
    <t>X214</t>
  </si>
  <si>
    <t>P.S. 214</t>
  </si>
  <si>
    <t>X595</t>
  </si>
  <si>
    <t>P.S. 595</t>
  </si>
  <si>
    <t>X458</t>
  </si>
  <si>
    <t>Samara Community School</t>
  </si>
  <si>
    <t>X217</t>
  </si>
  <si>
    <t>School of Performing Arts</t>
  </si>
  <si>
    <t>X463</t>
  </si>
  <si>
    <t>Urban Scholars Community School</t>
  </si>
  <si>
    <t>X017</t>
  </si>
  <si>
    <t>P.S. X017</t>
  </si>
  <si>
    <t>X811</t>
  </si>
  <si>
    <t>P.S. X811</t>
  </si>
  <si>
    <t>X352</t>
  </si>
  <si>
    <t>The Vida Bogart School for All Children</t>
  </si>
  <si>
    <t>X365</t>
  </si>
  <si>
    <t>Sanchez</t>
  </si>
  <si>
    <t>Academy for Language and Technology</t>
  </si>
  <si>
    <t>X327</t>
  </si>
  <si>
    <t>Comprehensive Model School Project M.S. 327</t>
  </si>
  <si>
    <t>X117</t>
  </si>
  <si>
    <t>I.S. 117 Joseph H. Wade</t>
  </si>
  <si>
    <t>X232</t>
  </si>
  <si>
    <t>I.S. 232</t>
  </si>
  <si>
    <t>X303</t>
  </si>
  <si>
    <t>I.S. X303 Leadership &amp; Community Service</t>
  </si>
  <si>
    <t>X555</t>
  </si>
  <si>
    <t>Mount Eden Children's Academy</t>
  </si>
  <si>
    <t>X109</t>
  </si>
  <si>
    <t>P.S. 109 Sedgwick</t>
  </si>
  <si>
    <t>X170</t>
  </si>
  <si>
    <t>P.S. 170</t>
  </si>
  <si>
    <t>X204</t>
  </si>
  <si>
    <t>P.S. 204 Morris Heights</t>
  </si>
  <si>
    <t>X236</t>
  </si>
  <si>
    <t>P.S. 236 Langston Hughes</t>
  </si>
  <si>
    <t>X568</t>
  </si>
  <si>
    <t>Young Women's Leadership School of the Bronx</t>
  </si>
  <si>
    <t>X363</t>
  </si>
  <si>
    <t>Academy For Personal Leadership And Excellence</t>
  </si>
  <si>
    <t>X447</t>
  </si>
  <si>
    <t>Creston Academy</t>
  </si>
  <si>
    <t>X382</t>
  </si>
  <si>
    <t>Elementary School for Math, Science, and Technology</t>
  </si>
  <si>
    <t>X206</t>
  </si>
  <si>
    <t>I.S. 206 Ann Mersereau</t>
  </si>
  <si>
    <t>X307</t>
  </si>
  <si>
    <t>Luisa Pineiro Fuentes School of Science and Discovery</t>
  </si>
  <si>
    <t>X390</t>
  </si>
  <si>
    <t>M.S. 390</t>
  </si>
  <si>
    <t>X033</t>
  </si>
  <si>
    <t>P.S. 033 Timothy Dwight</t>
  </si>
  <si>
    <t>X091</t>
  </si>
  <si>
    <t>P.S. 091 Bronx</t>
  </si>
  <si>
    <t>X226</t>
  </si>
  <si>
    <t>P.S. 226</t>
  </si>
  <si>
    <t>X246</t>
  </si>
  <si>
    <t>P.S. 246 Poe Center</t>
  </si>
  <si>
    <t>X279</t>
  </si>
  <si>
    <t>P.S. 279 Captain Manuel Rivera, Jr.</t>
  </si>
  <si>
    <t>X291</t>
  </si>
  <si>
    <t>P.S. 291</t>
  </si>
  <si>
    <t>X306</t>
  </si>
  <si>
    <t>P.S. 306</t>
  </si>
  <si>
    <t>X310</t>
  </si>
  <si>
    <t>P.S. 310 Marble Hill</t>
  </si>
  <si>
    <t>X315</t>
  </si>
  <si>
    <t>P.S. 315 Lab School</t>
  </si>
  <si>
    <t>X360</t>
  </si>
  <si>
    <t>P.S. 360</t>
  </si>
  <si>
    <t>X396</t>
  </si>
  <si>
    <t>P.S. 396</t>
  </si>
  <si>
    <t>X015</t>
  </si>
  <si>
    <t>P.S. X015 Institute for Environmental Learning</t>
  </si>
  <si>
    <t>X386</t>
  </si>
  <si>
    <t>School for Environmental Citizenship</t>
  </si>
  <si>
    <t>X331</t>
  </si>
  <si>
    <t>The Bronx School of Young Leaders</t>
  </si>
  <si>
    <t>X237</t>
  </si>
  <si>
    <t>The Marie Curie School for Medicine, Nursing, and Health Professions</t>
  </si>
  <si>
    <t>X244</t>
  </si>
  <si>
    <t>The New School for Leadership and Journalism</t>
  </si>
  <si>
    <t>Q051</t>
  </si>
  <si>
    <t>Schulman</t>
  </si>
  <si>
    <t>P.S. 051</t>
  </si>
  <si>
    <t>Q440</t>
  </si>
  <si>
    <t>Forest Hills High School</t>
  </si>
  <si>
    <t>Q157</t>
  </si>
  <si>
    <t>J.H.S. 157 Stephen A. Halsey</t>
  </si>
  <si>
    <t>Q190</t>
  </si>
  <si>
    <t>J.H.S. 190 Russell Sage</t>
  </si>
  <si>
    <t>Q167</t>
  </si>
  <si>
    <t>Metropolitan Expeditionary Learning School</t>
  </si>
  <si>
    <t>Q054</t>
  </si>
  <si>
    <t>P.S. 054 Hillside</t>
  </si>
  <si>
    <t>Q099</t>
  </si>
  <si>
    <t>P.S. 099 Kew Gardens</t>
  </si>
  <si>
    <t>Q101</t>
  </si>
  <si>
    <t>P.S. 101 School in the Gardens</t>
  </si>
  <si>
    <t>Q139</t>
  </si>
  <si>
    <t>P.S. 139 Rego Park</t>
  </si>
  <si>
    <t>Q144</t>
  </si>
  <si>
    <t>P.S. 144 Col Jeromus Remsen</t>
  </si>
  <si>
    <t>Q174</t>
  </si>
  <si>
    <t>P.S. 174 William Sidney Mount</t>
  </si>
  <si>
    <t>Q175</t>
  </si>
  <si>
    <t>P.S. 175 The Lynn Gross Discovery School</t>
  </si>
  <si>
    <t>Q196</t>
  </si>
  <si>
    <t>P.S. 196 Grand Central Parkway</t>
  </si>
  <si>
    <t>Q206</t>
  </si>
  <si>
    <t>P.S. 206 The Horace Harding School</t>
  </si>
  <si>
    <t>Q220</t>
  </si>
  <si>
    <t>P.S. 220 Edward Mandel</t>
  </si>
  <si>
    <t>Q686</t>
  </si>
  <si>
    <t>Queens Metropolitan High School</t>
  </si>
  <si>
    <t>Q303</t>
  </si>
  <si>
    <t>The Academy for Excellence through the Arts</t>
  </si>
  <si>
    <t>Q233</t>
  </si>
  <si>
    <t>P.S. Q233</t>
  </si>
  <si>
    <t>X301</t>
  </si>
  <si>
    <t>Stevens</t>
  </si>
  <si>
    <t>M.S. 301 Paul L. Dunbar</t>
  </si>
  <si>
    <t>X146</t>
  </si>
  <si>
    <t>P.S. 146 Edward Collins</t>
  </si>
  <si>
    <t>X260</t>
  </si>
  <si>
    <t>Bronx Center for Science and Mathematics</t>
  </si>
  <si>
    <t>X227</t>
  </si>
  <si>
    <t>Bronx Collegiate Academy</t>
  </si>
  <si>
    <t>X324</t>
  </si>
  <si>
    <t>Bronx Early College Academy for Teaching &amp; Learning</t>
  </si>
  <si>
    <t>X413</t>
  </si>
  <si>
    <t>Bronx High School for Medical Science</t>
  </si>
  <si>
    <t>X412</t>
  </si>
  <si>
    <t>Bronx High School of Business</t>
  </si>
  <si>
    <t>X403</t>
  </si>
  <si>
    <t>Bronx International High School</t>
  </si>
  <si>
    <t>X505</t>
  </si>
  <si>
    <t>Bronx School for Law, Government and Justice</t>
  </si>
  <si>
    <t>X323</t>
  </si>
  <si>
    <t>Bronx Writing Academy</t>
  </si>
  <si>
    <t>X564</t>
  </si>
  <si>
    <t>Claremont International HS</t>
  </si>
  <si>
    <t>X329</t>
  </si>
  <si>
    <t>DreamYard Preparatory School</t>
  </si>
  <si>
    <t>X250</t>
  </si>
  <si>
    <t>Eximius College Preparatory Academy: A College Board School</t>
  </si>
  <si>
    <t>X517</t>
  </si>
  <si>
    <t>Frederick Douglass Academy III Secondary School</t>
  </si>
  <si>
    <t>X449</t>
  </si>
  <si>
    <t>Grant Avenue Elementary School</t>
  </si>
  <si>
    <t>X543</t>
  </si>
  <si>
    <t>High School for Violin and Dance</t>
  </si>
  <si>
    <t>X219</t>
  </si>
  <si>
    <t>I.S. 219 New Venture School</t>
  </si>
  <si>
    <t>X229</t>
  </si>
  <si>
    <t>I.S. 229 Roland Patterson</t>
  </si>
  <si>
    <t>X313</t>
  </si>
  <si>
    <t>I.S. 313 School of Leadership Development</t>
  </si>
  <si>
    <t>X339</t>
  </si>
  <si>
    <t>I.S. 339</t>
  </si>
  <si>
    <t>X022</t>
  </si>
  <si>
    <t>J.H.S. 022 Jordan L. Mott</t>
  </si>
  <si>
    <t>X215</t>
  </si>
  <si>
    <t>Kappa</t>
  </si>
  <si>
    <t>X311</t>
  </si>
  <si>
    <t>Lucero Elementary School</t>
  </si>
  <si>
    <t>X594</t>
  </si>
  <si>
    <t>M.S. 594 - New Pathways Academy</t>
  </si>
  <si>
    <t>X297</t>
  </si>
  <si>
    <t>Morris Academy for Collaborative Studies</t>
  </si>
  <si>
    <t>X252</t>
  </si>
  <si>
    <t>Mott Hall Bronx High School</t>
  </si>
  <si>
    <t>X128</t>
  </si>
  <si>
    <t>Mott Hall III</t>
  </si>
  <si>
    <t>X350</t>
  </si>
  <si>
    <t>New Directions Secondary School</t>
  </si>
  <si>
    <t>X328</t>
  </si>
  <si>
    <t>New Millennium Business Academy Middle School</t>
  </si>
  <si>
    <t>X011</t>
  </si>
  <si>
    <t>P.S. 011 Highbridge</t>
  </si>
  <si>
    <t>X035</t>
  </si>
  <si>
    <t>P.S. 035 Franz Siegel</t>
  </si>
  <si>
    <t>X042</t>
  </si>
  <si>
    <t>P.S. 042 Claremont</t>
  </si>
  <si>
    <t>X053</t>
  </si>
  <si>
    <t>P.S. 053 Basheer Quisim</t>
  </si>
  <si>
    <t>X055</t>
  </si>
  <si>
    <t>P.S. 055 Benjamin Franklin</t>
  </si>
  <si>
    <t>X063</t>
  </si>
  <si>
    <t>P.S. 063 Author's Academy</t>
  </si>
  <si>
    <t>X110</t>
  </si>
  <si>
    <t>P.S. 110 Theodore Schoenfeld</t>
  </si>
  <si>
    <t>X126</t>
  </si>
  <si>
    <t>P.S. 126 Dr Marjorie H Dunbar</t>
  </si>
  <si>
    <t>X132</t>
  </si>
  <si>
    <t>P.S. 132 Garret A. Morgan</t>
  </si>
  <si>
    <t>X199</t>
  </si>
  <si>
    <t>P.S. 199X - The Shakespeare School</t>
  </si>
  <si>
    <t>X088</t>
  </si>
  <si>
    <t>P.S. X088 - S. Silverstein Little Sparrow School</t>
  </si>
  <si>
    <t>X114</t>
  </si>
  <si>
    <t>P.S. X114 - Luis Llorens Torres Schools</t>
  </si>
  <si>
    <t>X218</t>
  </si>
  <si>
    <t>P.S./I.S. 218 Rafael Hernandez Dual Language Magnet School</t>
  </si>
  <si>
    <t>X404</t>
  </si>
  <si>
    <t>School for Excellence</t>
  </si>
  <si>
    <t>X454</t>
  </si>
  <si>
    <t>Science and Technology Academy: A Mott Hall School</t>
  </si>
  <si>
    <t>X457</t>
  </si>
  <si>
    <t>Sheridan Academy for Young Leaders</t>
  </si>
  <si>
    <t>X593</t>
  </si>
  <si>
    <t>South Bronx International Middle School</t>
  </si>
  <si>
    <t>X443</t>
  </si>
  <si>
    <t>The Family School</t>
  </si>
  <si>
    <t>X361</t>
  </si>
  <si>
    <t>The Highbridge Green School</t>
  </si>
  <si>
    <t>X274</t>
  </si>
  <si>
    <t>The New American Academy at Roberto Clemente State Park</t>
  </si>
  <si>
    <t>X294</t>
  </si>
  <si>
    <t>The Walton Avenue School</t>
  </si>
  <si>
    <t>X241</t>
  </si>
  <si>
    <t>Urban Assembly School for Applied Math and Science, The</t>
  </si>
  <si>
    <t>X263</t>
  </si>
  <si>
    <t>Validus Preparatory Academy</t>
  </si>
  <si>
    <t>X479</t>
  </si>
  <si>
    <t>Bronx Career and College Preparatory High School</t>
  </si>
  <si>
    <t>X267</t>
  </si>
  <si>
    <t>Bronx Latin</t>
  </si>
  <si>
    <t>X186</t>
  </si>
  <si>
    <t>P186X Walter J. Damrosch School</t>
  </si>
  <si>
    <t>Q281</t>
  </si>
  <si>
    <t>Ung</t>
  </si>
  <si>
    <t>East-West School of International Studies</t>
  </si>
  <si>
    <t>Q460</t>
  </si>
  <si>
    <t>Flushing High School</t>
  </si>
  <si>
    <t>Q263</t>
  </si>
  <si>
    <t>Flushing International High School</t>
  </si>
  <si>
    <t>Q237</t>
  </si>
  <si>
    <t>I.S. 237</t>
  </si>
  <si>
    <t>Q189</t>
  </si>
  <si>
    <t>J.H.S. 189 Daniel Carter Beard</t>
  </si>
  <si>
    <t>Q020</t>
  </si>
  <si>
    <t>P.S. 020 John Bowne</t>
  </si>
  <si>
    <t>Q022</t>
  </si>
  <si>
    <t>P.S. 022 Thomas Jefferson</t>
  </si>
  <si>
    <t>Q024</t>
  </si>
  <si>
    <t>P.S. 024 Andrew Jackson</t>
  </si>
  <si>
    <t>Q120</t>
  </si>
  <si>
    <t>P.S. 120 Queens</t>
  </si>
  <si>
    <t>Q163</t>
  </si>
  <si>
    <t>P.S. 163 Flushing Heights</t>
  </si>
  <si>
    <t>Q214</t>
  </si>
  <si>
    <t>P.S. 214 Cadwallader Colden</t>
  </si>
  <si>
    <t>Q242</t>
  </si>
  <si>
    <t>P.S. 242 Leonard P. Stavisky Early Childhood School</t>
  </si>
  <si>
    <t>Q540</t>
  </si>
  <si>
    <t>Queens Academy High School</t>
  </si>
  <si>
    <t>Q241</t>
  </si>
  <si>
    <t>Queens High School for Language Studies</t>
  </si>
  <si>
    <t>Q244</t>
  </si>
  <si>
    <t>The Active Learning Elementary School</t>
  </si>
  <si>
    <t>Q240</t>
  </si>
  <si>
    <t>Veritas Academy</t>
  </si>
  <si>
    <t>Q430</t>
  </si>
  <si>
    <t>Francis Lewis High School</t>
  </si>
  <si>
    <t>Q162</t>
  </si>
  <si>
    <t>P.S. 162 John Golden</t>
  </si>
  <si>
    <t>Q177</t>
  </si>
  <si>
    <t>P.S. Q177</t>
  </si>
  <si>
    <t>X392</t>
  </si>
  <si>
    <t>Velázquez</t>
  </si>
  <si>
    <t>Bronx Delta School</t>
  </si>
  <si>
    <t>X349</t>
  </si>
  <si>
    <t>Bronx River High School</t>
  </si>
  <si>
    <t>X405</t>
  </si>
  <si>
    <t>Herbert H. Lehman High School</t>
  </si>
  <si>
    <t>X101</t>
  </si>
  <si>
    <t>M.S. X101 Edward R. Byrne</t>
  </si>
  <si>
    <t>X467</t>
  </si>
  <si>
    <t>Mott Hall Community School</t>
  </si>
  <si>
    <t>X071</t>
  </si>
  <si>
    <t>P.S. 071 Rose E. Scala</t>
  </si>
  <si>
    <t>X072</t>
  </si>
  <si>
    <t>P.S. 072 Dr. William Dorney</t>
  </si>
  <si>
    <t>X304</t>
  </si>
  <si>
    <t>P.S. 304 Early Childhood School</t>
  </si>
  <si>
    <t>X014</t>
  </si>
  <si>
    <t>P.S. X014 Senator John Calandra</t>
  </si>
  <si>
    <t>X320</t>
  </si>
  <si>
    <t>Pelham Lab High School</t>
  </si>
  <si>
    <t>X293</t>
  </si>
  <si>
    <t>Renaissance High School for Musical Theater &amp; Technology</t>
  </si>
  <si>
    <t>X348</t>
  </si>
  <si>
    <t>Schuylerville Preparatory High School</t>
  </si>
  <si>
    <t>X371</t>
  </si>
  <si>
    <t>Urban Institute of Mathematics</t>
  </si>
  <si>
    <t>X558</t>
  </si>
  <si>
    <t>Westchester Square Academy</t>
  </si>
  <si>
    <t>X299</t>
  </si>
  <si>
    <t>Astor Collegiate Academy</t>
  </si>
  <si>
    <t>X326</t>
  </si>
  <si>
    <t>Bronx Green Middle School</t>
  </si>
  <si>
    <t>X418</t>
  </si>
  <si>
    <t>Bronx High School for the Visual Arts</t>
  </si>
  <si>
    <t>X556</t>
  </si>
  <si>
    <t>Bronx Park Middle School</t>
  </si>
  <si>
    <t>X508</t>
  </si>
  <si>
    <t>Bronxdale High School</t>
  </si>
  <si>
    <t>X288</t>
  </si>
  <si>
    <t>Collegiate Institute for Math and Science</t>
  </si>
  <si>
    <t>X509</t>
  </si>
  <si>
    <t>High School of Language and Innovation</t>
  </si>
  <si>
    <t>X144</t>
  </si>
  <si>
    <t>J.H.S. 144 Michelangelo</t>
  </si>
  <si>
    <t>X083</t>
  </si>
  <si>
    <t>P.S. 083 Donald Hertz</t>
  </si>
  <si>
    <t>X089</t>
  </si>
  <si>
    <t>P.S. 089 Bronx</t>
  </si>
  <si>
    <t>X097</t>
  </si>
  <si>
    <t>P.S. 097 Bronx</t>
  </si>
  <si>
    <t>X105</t>
  </si>
  <si>
    <t>P.S. 105 Sen Abraham Bernstein</t>
  </si>
  <si>
    <t>X108</t>
  </si>
  <si>
    <t>P.S. 108 Philip J. Abinanti</t>
  </si>
  <si>
    <t>X121</t>
  </si>
  <si>
    <t>P.S. 121 Throop</t>
  </si>
  <si>
    <t>X175</t>
  </si>
  <si>
    <t>P.S. 175 City Island</t>
  </si>
  <si>
    <t>X498</t>
  </si>
  <si>
    <t>P.S./M.S. 11X498 - VAN NEST ACADEMY</t>
  </si>
  <si>
    <t>X468</t>
  </si>
  <si>
    <t>Pelham Academy of Academics and Community Engagement</t>
  </si>
  <si>
    <t>X566</t>
  </si>
  <si>
    <t>Pelham Gardens Middle School</t>
  </si>
  <si>
    <t>X542</t>
  </si>
  <si>
    <t>Pelham Preparatory Academy</t>
  </si>
  <si>
    <t>X481</t>
  </si>
  <si>
    <t>The STEAM Bridge School</t>
  </si>
  <si>
    <t>X357</t>
  </si>
  <si>
    <t>Young Voices Academy of the Bronx</t>
  </si>
  <si>
    <t>M501</t>
  </si>
  <si>
    <t>Home Instruction</t>
  </si>
  <si>
    <t>M401</t>
  </si>
  <si>
    <t>Hospital Schools</t>
  </si>
  <si>
    <t>X010</t>
  </si>
  <si>
    <t>P.S. X010</t>
  </si>
  <si>
    <t>X012</t>
  </si>
  <si>
    <t>P.S. X012 Lewis and Clark School</t>
  </si>
  <si>
    <t>X721</t>
  </si>
  <si>
    <t>P.S. X721 - Stephen McSweeney School</t>
  </si>
  <si>
    <t>K098</t>
  </si>
  <si>
    <t>Vernikov</t>
  </si>
  <si>
    <t>I.S. 98 Bay Academy</t>
  </si>
  <si>
    <t>K100</t>
  </si>
  <si>
    <t>P.S. 100 The Coney Island School</t>
  </si>
  <si>
    <t>K153</t>
  </si>
  <si>
    <t>P.S. 153 Homecrest</t>
  </si>
  <si>
    <t>K199</t>
  </si>
  <si>
    <t>P.S. 199 Frederick Wachtel</t>
  </si>
  <si>
    <t>K209</t>
  </si>
  <si>
    <t>P.S. 209 Margaret Mead</t>
  </si>
  <si>
    <t>K253</t>
  </si>
  <si>
    <t>K225</t>
  </si>
  <si>
    <t>P.S. K225 - The Eileen E. Zaglin</t>
  </si>
  <si>
    <t>K620</t>
  </si>
  <si>
    <t>William E. Grady Career and Technical Education High School</t>
  </si>
  <si>
    <t>K014</t>
  </si>
  <si>
    <t>J.H.S. 014 Shell Bank</t>
  </si>
  <si>
    <t>K234</t>
  </si>
  <si>
    <t>J.H.S. 234 Arthur W. Cunningham</t>
  </si>
  <si>
    <t>K425</t>
  </si>
  <si>
    <t>James Madison High School</t>
  </si>
  <si>
    <t>K535</t>
  </si>
  <si>
    <t>Leon M. Goldstein High School for the Sciences</t>
  </si>
  <si>
    <t>K611</t>
  </si>
  <si>
    <t>Origins High School</t>
  </si>
  <si>
    <t>K052</t>
  </si>
  <si>
    <t>P.S. 052 Sheepshead Bay</t>
  </si>
  <si>
    <t>K195</t>
  </si>
  <si>
    <t>P.S. 195 Manhattan Beach</t>
  </si>
  <si>
    <t>K197</t>
  </si>
  <si>
    <t>P.S. 197 - The Kings Highway Academy</t>
  </si>
  <si>
    <t>K206</t>
  </si>
  <si>
    <t>P.S. 206 Joseph F Lamb</t>
  </si>
  <si>
    <t>K254</t>
  </si>
  <si>
    <t>P.S. 254 Dag Hammarskjold</t>
  </si>
  <si>
    <t>K255</t>
  </si>
  <si>
    <t>P.S. 255 Barbara Reing School</t>
  </si>
  <si>
    <t>K630</t>
  </si>
  <si>
    <t>Professional Pathways High School</t>
  </si>
  <si>
    <t>K370</t>
  </si>
  <si>
    <t>P.S. 370</t>
  </si>
  <si>
    <t>K771</t>
  </si>
  <si>
    <t>P.S. K771</t>
  </si>
  <si>
    <t>K811</t>
  </si>
  <si>
    <t>P.S. K811 Connie Lekas School</t>
  </si>
  <si>
    <t>Q008</t>
  </si>
  <si>
    <t>Williams</t>
  </si>
  <si>
    <t>J.H.S. 008 Richard S. Grossley</t>
  </si>
  <si>
    <t>Q140</t>
  </si>
  <si>
    <t>P.S. 140 Edward K Ellington</t>
  </si>
  <si>
    <t>Q687</t>
  </si>
  <si>
    <t>Queens High School for the Sciences at York College</t>
  </si>
  <si>
    <t>Q287</t>
  </si>
  <si>
    <t>The Emerson School</t>
  </si>
  <si>
    <t>Q284</t>
  </si>
  <si>
    <t>York Early College Academy</t>
  </si>
  <si>
    <t>Q313</t>
  </si>
  <si>
    <t>Benjamin Franklin High School for Finance &amp; Information Technology</t>
  </si>
  <si>
    <t>Q037</t>
  </si>
  <si>
    <t>Cynthia Jenkins School</t>
  </si>
  <si>
    <t>Q327</t>
  </si>
  <si>
    <t>Eagle Academy for Young Men III</t>
  </si>
  <si>
    <t>Q498</t>
  </si>
  <si>
    <t>Humanities &amp; Arts Magnet High School</t>
  </si>
  <si>
    <t>Q059</t>
  </si>
  <si>
    <t>I.S. 059 Springfield Gardens</t>
  </si>
  <si>
    <t>Q192</t>
  </si>
  <si>
    <t>I.S. 192 The Linden</t>
  </si>
  <si>
    <t>Q238</t>
  </si>
  <si>
    <t>I.S. 238 - Susan B. Anthony Academy</t>
  </si>
  <si>
    <t>Q243</t>
  </si>
  <si>
    <t>Institute for Health Professions at Cambria Heights</t>
  </si>
  <si>
    <t>Q492</t>
  </si>
  <si>
    <t>Mathematics, Science Research and Technology Magnet High School</t>
  </si>
  <si>
    <t>Q015</t>
  </si>
  <si>
    <t>P.S. 015 Jackie Robinson</t>
  </si>
  <si>
    <t>Q034</t>
  </si>
  <si>
    <t>P.S. 034 John Harvard</t>
  </si>
  <si>
    <t>Q036</t>
  </si>
  <si>
    <t>P.S. 036 Saint Albans School</t>
  </si>
  <si>
    <t>Q095</t>
  </si>
  <si>
    <t>P.S. 095 Eastwood</t>
  </si>
  <si>
    <t>Q118</t>
  </si>
  <si>
    <t>P.S. 118 Lorraine Hansberry</t>
  </si>
  <si>
    <t>Q134</t>
  </si>
  <si>
    <t>P.S. 134 Hollis</t>
  </si>
  <si>
    <t>Q136</t>
  </si>
  <si>
    <t>P.S. 136 Roy Wilkins</t>
  </si>
  <si>
    <t>Q176</t>
  </si>
  <si>
    <t>P.S. 176 Cambria Heights</t>
  </si>
  <si>
    <t>Q360</t>
  </si>
  <si>
    <t>Q116</t>
  </si>
  <si>
    <t>P.S./I.S. 116 William C. Hughley</t>
  </si>
  <si>
    <t>Q268</t>
  </si>
  <si>
    <t>P.S./I.S. 268</t>
  </si>
  <si>
    <t>Q147</t>
  </si>
  <si>
    <t>P.S./M.S. 147 Ronald McNair</t>
  </si>
  <si>
    <t>Q259</t>
  </si>
  <si>
    <t>Pathways College Preparatory School: A College Board School</t>
  </si>
  <si>
    <t>Q264</t>
  </si>
  <si>
    <t>Won</t>
  </si>
  <si>
    <t>Academy of Finance and Enterprise</t>
  </si>
  <si>
    <t>Q610</t>
  </si>
  <si>
    <t>Aviation Career &amp; Technical Education High School</t>
  </si>
  <si>
    <t>Q299</t>
  </si>
  <si>
    <t>Bard High School Early College Queens</t>
  </si>
  <si>
    <t>Q267</t>
  </si>
  <si>
    <t>High School of Applied Communication</t>
  </si>
  <si>
    <t>Q125</t>
  </si>
  <si>
    <t>I.S. 125 Thom J. McCann Woodside</t>
  </si>
  <si>
    <t>Q530</t>
  </si>
  <si>
    <t>International High School at LaGuardia Community College</t>
  </si>
  <si>
    <t>Q520</t>
  </si>
  <si>
    <t>Middle College High School at LaGuardia Community College</t>
  </si>
  <si>
    <t>Q012</t>
  </si>
  <si>
    <t>P.S. 012 James B. Colgate</t>
  </si>
  <si>
    <t>Q199</t>
  </si>
  <si>
    <t>P.S. 199 Maurice A. Fitzgerald</t>
  </si>
  <si>
    <t>Q600</t>
  </si>
  <si>
    <t>Queens Vocational and Technical High School</t>
  </si>
  <si>
    <t>Q560</t>
  </si>
  <si>
    <t>Robert F. Wagner, Jr. Secondary School for Arts and Technology</t>
  </si>
  <si>
    <t>Q343</t>
  </si>
  <si>
    <t>The Children's Lab School</t>
  </si>
  <si>
    <t>Q301</t>
  </si>
  <si>
    <t>Academy for Careers in Television and Film</t>
  </si>
  <si>
    <t>Q575</t>
  </si>
  <si>
    <t>Academy of American Studies</t>
  </si>
  <si>
    <t>Q580</t>
  </si>
  <si>
    <t>Baccalaureate School for Global Education</t>
  </si>
  <si>
    <t>Q258</t>
  </si>
  <si>
    <t>Energy Tech High School</t>
  </si>
  <si>
    <t>Q501</t>
  </si>
  <si>
    <t>Frank Sinatra School of the Arts High School</t>
  </si>
  <si>
    <t>Q291</t>
  </si>
  <si>
    <t>Hunters Point Community Middle School</t>
  </si>
  <si>
    <t>Q204</t>
  </si>
  <si>
    <t>I.S. 204 Oliver W. Holmes</t>
  </si>
  <si>
    <t>Q502</t>
  </si>
  <si>
    <t>Information Technology High School</t>
  </si>
  <si>
    <t>Q555</t>
  </si>
  <si>
    <t>Newcomers High School</t>
  </si>
  <si>
    <t>Q011</t>
  </si>
  <si>
    <t>P.S. 011 Kathryn Phelan</t>
  </si>
  <si>
    <t>Q076</t>
  </si>
  <si>
    <t>P.S. 076 William Hallet</t>
  </si>
  <si>
    <t>Q111</t>
  </si>
  <si>
    <t>P.S. 111 Jacob Blackwell</t>
  </si>
  <si>
    <t>Q112</t>
  </si>
  <si>
    <t>P.S. 112 Dutch Kills</t>
  </si>
  <si>
    <t>Q150</t>
  </si>
  <si>
    <t>P.S. 150 Queens</t>
  </si>
  <si>
    <t>Q152</t>
  </si>
  <si>
    <t>P.S. 152 Gwendoline N. Alleyne School</t>
  </si>
  <si>
    <t>Q166</t>
  </si>
  <si>
    <t>P.S. 166 Henry Gradstein</t>
  </si>
  <si>
    <t>Q384</t>
  </si>
  <si>
    <t>P.S. 384 - Hunters Point Elementary School</t>
  </si>
  <si>
    <t>Q078</t>
  </si>
  <si>
    <t>P.S./I.S. 78Q</t>
  </si>
  <si>
    <t>Q361</t>
  </si>
  <si>
    <t>The Woodside Community School</t>
  </si>
  <si>
    <t>Q445</t>
  </si>
  <si>
    <t>William Cullen Bryant High School</t>
  </si>
  <si>
    <t>Q277</t>
  </si>
  <si>
    <t>The Riverview School</t>
  </si>
  <si>
    <t>K686</t>
  </si>
  <si>
    <t>Yeger</t>
  </si>
  <si>
    <t>Brooklyn School of Inquiry</t>
  </si>
  <si>
    <t>K505</t>
  </si>
  <si>
    <t>Franklin Delano Roosevelt High School</t>
  </si>
  <si>
    <t>K223</t>
  </si>
  <si>
    <t>J.H.S. 223 The Montauk</t>
  </si>
  <si>
    <t>K048</t>
  </si>
  <si>
    <t>P.S. 048 Mapleton</t>
  </si>
  <si>
    <t>K160</t>
  </si>
  <si>
    <t>P.S. 160 William T. Sampson</t>
  </si>
  <si>
    <t>K164</t>
  </si>
  <si>
    <t>P.S. 164 Caesar Rodney</t>
  </si>
  <si>
    <t>K192</t>
  </si>
  <si>
    <t>P.S. 192 - The Magnet School for Math and Science Inquiry</t>
  </si>
  <si>
    <t>K682</t>
  </si>
  <si>
    <t>The Academy of Talented Scholars</t>
  </si>
  <si>
    <t>K180</t>
  </si>
  <si>
    <t>The SEEALL Academy</t>
  </si>
  <si>
    <t>K609</t>
  </si>
  <si>
    <t>Urban Assembly School for Criminal Justice</t>
  </si>
  <si>
    <t>K525</t>
  </si>
  <si>
    <t>Edward R. Murrow High School</t>
  </si>
  <si>
    <t>K096</t>
  </si>
  <si>
    <t>I.S. 096 Seth Low</t>
  </si>
  <si>
    <t>K099</t>
  </si>
  <si>
    <t>P.S. 099 Isaac Asimov</t>
  </si>
  <si>
    <t>K121</t>
  </si>
  <si>
    <t>P.S. 121 Nelson A. Rockefeller</t>
  </si>
  <si>
    <t>K177</t>
  </si>
  <si>
    <t>P.S. 177 The Marlboro</t>
  </si>
  <si>
    <t>K226</t>
  </si>
  <si>
    <t>P.S. 226 Alfred De B.Mason</t>
  </si>
  <si>
    <t>K238</t>
  </si>
  <si>
    <t>P.S. 238 Anne Sullivan</t>
  </si>
  <si>
    <t>K134</t>
  </si>
  <si>
    <t>P.S. K134</t>
  </si>
  <si>
    <t>K231</t>
  </si>
  <si>
    <t>P.S. K231</t>
  </si>
  <si>
    <t>Council Member</t>
  </si>
  <si>
    <t>Percentage Budget Cut</t>
  </si>
  <si>
    <t>Total Galaxy Allocations</t>
  </si>
  <si>
    <t>Galaxy Allocations Sum of Budget Differences</t>
  </si>
  <si>
    <t>Date</t>
  </si>
  <si>
    <t>Total FY 2022 Budget</t>
  </si>
  <si>
    <t>Total FY 2023 Budget</t>
  </si>
  <si>
    <t>Total Difference</t>
  </si>
  <si>
    <t>% of Total Budget Difference</t>
  </si>
  <si>
    <t>Average Budget Change</t>
  </si>
  <si>
    <t>Average % Budget Change</t>
  </si>
  <si>
    <t>8.02.2022</t>
  </si>
  <si>
    <t>Difference Between 7.27 &amp; 8.2</t>
  </si>
  <si>
    <t>Budget Status</t>
  </si>
  <si>
    <t>Number of Schools</t>
  </si>
  <si>
    <t>% of Schools</t>
  </si>
  <si>
    <t>Budget Cut</t>
  </si>
  <si>
    <t>Budget Increase</t>
  </si>
  <si>
    <t>Total</t>
  </si>
  <si>
    <t>Sum of FY 2022</t>
  </si>
  <si>
    <t>Sum of FY 2023</t>
  </si>
  <si>
    <t>Sum of Difference</t>
  </si>
  <si>
    <t>% Change</t>
  </si>
  <si>
    <t>Average of Difference</t>
  </si>
  <si>
    <t>Average of % Difference</t>
  </si>
  <si>
    <t>M315 &amp; M019</t>
  </si>
  <si>
    <t>The East Village Community School &amp; P.S. 019 Asher Levy</t>
  </si>
  <si>
    <t>9.28.2022</t>
  </si>
  <si>
    <t>Decrease</t>
  </si>
  <si>
    <t>Increase</t>
  </si>
  <si>
    <t>Total &amp; Average Change in School Budgets as of  September 28, 2022 vs previous school year</t>
  </si>
  <si>
    <t>Total Number of Schools with Budgets Cuts or Increases on September 28,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</si>
</sst>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26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9">
    <xf numFmtId="0" fontId="0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30" borderId="1" applyNumberFormat="0" applyAlignment="0" applyProtection="0"/>
    <xf numFmtId="0" fontId="14" fillId="0" borderId="6" applyNumberFormat="0" applyFill="0" applyAlignment="0" applyProtection="0"/>
    <xf numFmtId="0" fontId="15" fillId="31" borderId="0" applyNumberFormat="0" applyBorder="0" applyAlignment="0" applyProtection="0"/>
    <xf numFmtId="0" fontId="22" fillId="32" borderId="7" applyNumberFormat="0" applyFont="0" applyAlignment="0" applyProtection="0"/>
    <xf numFmtId="0" fontId="16" fillId="27" borderId="8" applyNumberFormat="0" applyAlignment="0" applyProtection="0"/>
    <xf numFmtId="9" fontId="2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35">
    <xf numFmtId="0" fontId="0" fillId="0" borderId="0" xfId="0" applyAlignment="1"/>
    <xf numFmtId="0" fontId="1" fillId="29" borderId="10" xfId="34" applyFont="1" applyBorder="1" applyAlignment="1">
      <alignment horizontal="center" vertical="center" wrapText="1"/>
    </xf>
    <xf numFmtId="164" fontId="1" fillId="29" borderId="10" xfId="34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left"/>
    </xf>
    <xf numFmtId="0" fontId="20" fillId="0" borderId="10" xfId="0" applyFont="1" applyBorder="1" applyAlignment="1"/>
    <xf numFmtId="0" fontId="1" fillId="29" borderId="0" xfId="34" applyFont="1" applyAlignment="1">
      <alignment horizontal="center" vertical="center"/>
    </xf>
    <xf numFmtId="6" fontId="1" fillId="29" borderId="10" xfId="34" applyNumberFormat="1" applyFont="1" applyBorder="1" applyAlignment="1">
      <alignment horizontal="center" vertical="center"/>
    </xf>
    <xf numFmtId="6" fontId="21" fillId="0" borderId="10" xfId="0" applyNumberFormat="1" applyFont="1" applyBorder="1" applyAlignment="1">
      <alignment horizontal="right"/>
    </xf>
    <xf numFmtId="164" fontId="21" fillId="0" borderId="10" xfId="45" applyNumberFormat="1" applyFont="1" applyBorder="1" applyAlignment="1">
      <alignment horizontal="right"/>
    </xf>
    <xf numFmtId="6" fontId="21" fillId="0" borderId="10" xfId="0" applyNumberFormat="1" applyFont="1" applyBorder="1" applyAlignment="1">
      <alignment horizontal="center"/>
    </xf>
    <xf numFmtId="164" fontId="21" fillId="0" borderId="10" xfId="45" applyNumberFormat="1" applyFont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left"/>
    </xf>
    <xf numFmtId="6" fontId="21" fillId="0" borderId="10" xfId="0" applyNumberFormat="1" applyFont="1" applyFill="1" applyBorder="1" applyAlignment="1">
      <alignment horizontal="right"/>
    </xf>
    <xf numFmtId="164" fontId="21" fillId="0" borderId="10" xfId="45" applyNumberFormat="1" applyFont="1" applyFill="1" applyBorder="1" applyAlignment="1">
      <alignment horizontal="right"/>
    </xf>
    <xf numFmtId="0" fontId="0" fillId="0" borderId="0" xfId="0" applyFill="1" applyAlignment="1"/>
    <xf numFmtId="0" fontId="23" fillId="0" borderId="0" xfId="0" applyFont="1"/>
    <xf numFmtId="0" fontId="0" fillId="0" borderId="0" xfId="0"/>
    <xf numFmtId="6" fontId="0" fillId="0" borderId="0" xfId="0" applyNumberFormat="1"/>
    <xf numFmtId="10" fontId="0" fillId="33" borderId="0" xfId="45" applyNumberFormat="1" applyFont="1" applyFill="1" applyAlignment="1"/>
    <xf numFmtId="0" fontId="21" fillId="0" borderId="0" xfId="0" applyFont="1"/>
    <xf numFmtId="164" fontId="21" fillId="0" borderId="0" xfId="45" applyNumberFormat="1" applyFont="1" applyAlignment="1"/>
    <xf numFmtId="6" fontId="21" fillId="0" borderId="0" xfId="0" applyNumberFormat="1" applyFont="1"/>
    <xf numFmtId="0" fontId="0" fillId="0" borderId="0" xfId="0" applyFill="1"/>
    <xf numFmtId="6" fontId="0" fillId="0" borderId="0" xfId="0" applyNumberFormat="1" applyFill="1"/>
    <xf numFmtId="10" fontId="0" fillId="0" borderId="0" xfId="45" applyNumberFormat="1" applyFont="1" applyFill="1" applyAlignment="1"/>
    <xf numFmtId="10" fontId="0" fillId="0" borderId="0" xfId="45" applyNumberFormat="1" applyFont="1"/>
    <xf numFmtId="0" fontId="0" fillId="33" borderId="0" xfId="0" applyFill="1" applyAlignment="1"/>
    <xf numFmtId="6" fontId="0" fillId="33" borderId="0" xfId="0" applyNumberFormat="1" applyFill="1" applyAlignment="1"/>
    <xf numFmtId="10" fontId="21" fillId="0" borderId="0" xfId="45" applyNumberFormat="1" applyFont="1" applyAlignment="1"/>
    <xf numFmtId="10" fontId="21" fillId="0" borderId="0" xfId="45" applyNumberFormat="1" applyFont="1"/>
    <xf numFmtId="0" fontId="24" fillId="19" borderId="0" xfId="0" applyFont="1" applyFill="1" applyAlignment="1">
      <alignment horizontal="center"/>
    </xf>
    <xf numFmtId="0" fontId="25" fillId="33" borderId="0" xfId="0" applyFont="1" applyFill="1" applyAlignment="1">
      <alignment horizontal="center"/>
    </xf>
    <xf numFmtId="0" fontId="25" fillId="34" borderId="0" xfId="0" applyFont="1" applyFill="1" applyAlignment="1">
      <alignment horizontal="center"/>
    </xf>
  </cellXfs>
  <cellStyles count="49">
    <cellStyle name="20% - Accent1" xfId="1" xr:uid="{00000000-0005-0000-0000-000001000000}"/>
    <cellStyle name="20% - Accent2" xfId="2" xr:uid="{00000000-0005-0000-0000-000002000000}"/>
    <cellStyle name="20% - Accent3" xfId="3" xr:uid="{00000000-0005-0000-0000-000003000000}"/>
    <cellStyle name="20% - Accent4" xfId="4" xr:uid="{00000000-0005-0000-0000-000004000000}"/>
    <cellStyle name="20% - Accent5" xfId="5" xr:uid="{00000000-0005-0000-0000-000005000000}"/>
    <cellStyle name="20% - Accent6" xfId="6" xr:uid="{00000000-0005-0000-0000-000006000000}"/>
    <cellStyle name="40% - Accent1" xfId="7" xr:uid="{00000000-0005-0000-0000-000007000000}"/>
    <cellStyle name="40% - Accent2" xfId="8" xr:uid="{00000000-0005-0000-0000-000008000000}"/>
    <cellStyle name="40% - Accent3" xfId="9" xr:uid="{00000000-0005-0000-0000-000009000000}"/>
    <cellStyle name="40% - Accent4" xfId="10" xr:uid="{00000000-0005-0000-0000-00000A000000}"/>
    <cellStyle name="40% - Accent5" xfId="11" xr:uid="{00000000-0005-0000-0000-00000B000000}"/>
    <cellStyle name="40% - Accent6" xfId="12" xr:uid="{00000000-0005-0000-0000-00000C000000}"/>
    <cellStyle name="60% - Accent1" xfId="13" xr:uid="{00000000-0005-0000-0000-00000D000000}"/>
    <cellStyle name="60% - Accent2" xfId="14" xr:uid="{00000000-0005-0000-0000-00000E000000}"/>
    <cellStyle name="60% - Accent3" xfId="15" xr:uid="{00000000-0005-0000-0000-00000F000000}"/>
    <cellStyle name="60% - Accent4" xfId="16" xr:uid="{00000000-0005-0000-0000-000010000000}"/>
    <cellStyle name="60% - Accent5" xfId="17" xr:uid="{00000000-0005-0000-0000-000011000000}"/>
    <cellStyle name="60% - Accent6" xfId="18" xr:uid="{00000000-0005-0000-0000-000012000000}"/>
    <cellStyle name="Accent1" xfId="19" xr:uid="{00000000-0005-0000-0000-000013000000}"/>
    <cellStyle name="Accent2" xfId="20" xr:uid="{00000000-0005-0000-0000-000014000000}"/>
    <cellStyle name="Accent3" xfId="21" xr:uid="{00000000-0005-0000-0000-000015000000}"/>
    <cellStyle name="Accent4" xfId="22" xr:uid="{00000000-0005-0000-0000-000016000000}"/>
    <cellStyle name="Accent5" xfId="23" xr:uid="{00000000-0005-0000-0000-000017000000}"/>
    <cellStyle name="Accent6" xfId="24" xr:uid="{00000000-0005-0000-0000-000018000000}"/>
    <cellStyle name="Bad" xfId="25" xr:uid="{00000000-0005-0000-0000-000019000000}"/>
    <cellStyle name="Calculation" xfId="26" xr:uid="{00000000-0005-0000-0000-00001A000000}"/>
    <cellStyle name="Check Cell" xfId="27" xr:uid="{00000000-0005-0000-0000-00001B000000}"/>
    <cellStyle name="Comma" xfId="28" xr:uid="{00000000-0005-0000-0000-00001C000000}"/>
    <cellStyle name="Comma [0]" xfId="29" xr:uid="{00000000-0005-0000-0000-00001D000000}"/>
    <cellStyle name="Currency" xfId="30" xr:uid="{00000000-0005-0000-0000-00001E000000}"/>
    <cellStyle name="Currency [0]" xfId="31" xr:uid="{00000000-0005-0000-0000-00001F000000}"/>
    <cellStyle name="Explanatory Text" xfId="32" xr:uid="{00000000-0005-0000-0000-000020000000}"/>
    <cellStyle name="Followed Hyperlink" xfId="33" xr:uid="{00000000-0005-0000-0000-000021000000}"/>
    <cellStyle name="Good" xfId="34" xr:uid="{00000000-0005-0000-0000-000022000000}"/>
    <cellStyle name="Heading 1" xfId="35" xr:uid="{00000000-0005-0000-0000-000023000000}"/>
    <cellStyle name="Heading 2" xfId="36" xr:uid="{00000000-0005-0000-0000-000024000000}"/>
    <cellStyle name="Heading 3" xfId="37" xr:uid="{00000000-0005-0000-0000-000025000000}"/>
    <cellStyle name="Heading 4" xfId="38" xr:uid="{00000000-0005-0000-0000-000026000000}"/>
    <cellStyle name="Hyperlink" xfId="39" xr:uid="{00000000-0005-0000-0000-000027000000}"/>
    <cellStyle name="Input" xfId="40" xr:uid="{00000000-0005-0000-0000-000028000000}"/>
    <cellStyle name="Linked Cell" xfId="41" xr:uid="{00000000-0005-0000-0000-000029000000}"/>
    <cellStyle name="Neutral" xfId="42" xr:uid="{00000000-0005-0000-0000-00002A000000}"/>
    <cellStyle name="Normal" xfId="0" builtinId="0"/>
    <cellStyle name="Note" xfId="43" xr:uid="{00000000-0005-0000-0000-00002B000000}"/>
    <cellStyle name="Output" xfId="44" xr:uid="{00000000-0005-0000-0000-00002C000000}"/>
    <cellStyle name="Percent" xfId="45" xr:uid="{00000000-0005-0000-0000-00002D000000}"/>
    <cellStyle name="Title" xfId="46" xr:uid="{00000000-0005-0000-0000-00002E000000}"/>
    <cellStyle name="Total" xfId="47" xr:uid="{00000000-0005-0000-0000-00002F000000}"/>
    <cellStyle name="Warning Text" xfId="48" xr:uid="{00000000-0005-0000-0000-000030000000}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4" formatCode="0.00%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general" vertical="bottom" textRotation="0" wrapText="0" indent="0" justifyLastLine="0" shrinkToFit="0" readingOrder="0"/>
    </dxf>
    <dxf>
      <numFmt numFmtId="10" formatCode="&quot;$&quot;#,##0_);[Red]\(&quot;$&quot;#,##0\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general" vertical="bottom" textRotation="0" wrapText="0" indent="0" justifyLastLine="0" shrinkToFit="0" readingOrder="0"/>
    </dxf>
    <dxf>
      <numFmt numFmtId="10" formatCode="&quot;$&quot;#,##0_);[Red]\(&quot;$&quot;#,##0\)"/>
      <alignment horizontal="general" vertical="bottom" textRotation="0" wrapText="0" indent="0" justifyLastLine="0" shrinkToFit="0" readingOrder="0"/>
    </dxf>
    <dxf>
      <numFmt numFmtId="10" formatCode="&quot;$&quot;#,##0_);[Red]\(&quot;$&quot;#,##0\)"/>
      <alignment horizontal="general" vertical="bottom" textRotation="0" wrapText="0" indent="0" justifyLastLine="0" shrinkToFit="0" readingOrder="0"/>
    </dxf>
    <dxf>
      <numFmt numFmtId="10" formatCode="&quot;$&quot;#,##0_);[Red]\(&quot;$&quot;#,##0\)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0.0%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0" formatCode="&quot;$&quot;#,##0_);[Red]\(&quot;$&quot;#,##0\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0" formatCode="&quot;$&quot;#,##0_);[Red]\(&quot;$&quot;#,##0\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0" formatCode="&quot;$&quot;#,##0_);[Red]\(&quot;$&quot;#,##0\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0" formatCode="&quot;$&quot;#,##0_);[Red]\(&quot;$&quot;#,##0\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ke/OneDrive/Documents/Galaxy%20Allocations%20Analysis%20-%202022-08-02%20-%20Park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laxy Allocations Data"/>
      <sheetName val="Analysis"/>
    </sheetNames>
    <sheetDataSet>
      <sheetData sheetId="0">
        <row r="2">
          <cell r="K2">
            <v>-7077981</v>
          </cell>
          <cell r="L2">
            <v>-0.16004520984056828</v>
          </cell>
        </row>
        <row r="3">
          <cell r="K3">
            <v>-6350436</v>
          </cell>
          <cell r="L3">
            <v>-0.17175101307208634</v>
          </cell>
        </row>
        <row r="4">
          <cell r="K4">
            <v>-5167988</v>
          </cell>
          <cell r="L4">
            <v>-0.21669647717714949</v>
          </cell>
        </row>
        <row r="5">
          <cell r="K5">
            <v>-5037767</v>
          </cell>
          <cell r="L5">
            <v>-0.12049478047863658</v>
          </cell>
        </row>
        <row r="6">
          <cell r="K6">
            <v>-5030519</v>
          </cell>
          <cell r="L6">
            <v>-0.13403354505517737</v>
          </cell>
        </row>
        <row r="7">
          <cell r="K7">
            <v>-4267753</v>
          </cell>
          <cell r="L7">
            <v>-0.11811702919917887</v>
          </cell>
        </row>
        <row r="8">
          <cell r="K8">
            <v>-3651328</v>
          </cell>
          <cell r="L8">
            <v>-0.11037408041197785</v>
          </cell>
        </row>
        <row r="9">
          <cell r="K9">
            <v>-3638545</v>
          </cell>
          <cell r="L9">
            <v>-9.884380931641841E-2</v>
          </cell>
        </row>
        <row r="10">
          <cell r="K10">
            <v>-3567537</v>
          </cell>
          <cell r="L10">
            <v>-0.20186824791664792</v>
          </cell>
        </row>
        <row r="11">
          <cell r="K11">
            <v>-3308124</v>
          </cell>
          <cell r="L11">
            <v>-7.1230480231763413E-2</v>
          </cell>
        </row>
        <row r="12">
          <cell r="K12">
            <v>-3217290</v>
          </cell>
          <cell r="L12">
            <v>-0.15476684866768434</v>
          </cell>
        </row>
        <row r="13">
          <cell r="K13">
            <v>-3132341</v>
          </cell>
          <cell r="L13">
            <v>-0.11999892273232472</v>
          </cell>
        </row>
        <row r="14">
          <cell r="K14">
            <v>-3122817</v>
          </cell>
          <cell r="L14">
            <v>-0.11386201193750721</v>
          </cell>
        </row>
        <row r="15">
          <cell r="K15">
            <v>-3102741</v>
          </cell>
          <cell r="L15">
            <v>-0.21970235387210812</v>
          </cell>
        </row>
        <row r="16">
          <cell r="K16">
            <v>-3025985</v>
          </cell>
          <cell r="L16">
            <v>-0.19370837705823374</v>
          </cell>
        </row>
        <row r="17">
          <cell r="K17">
            <v>-3003091</v>
          </cell>
          <cell r="L17">
            <v>-8.0402919134570594E-2</v>
          </cell>
        </row>
        <row r="18">
          <cell r="K18">
            <v>-2939456</v>
          </cell>
          <cell r="L18">
            <v>-0.18325143470658944</v>
          </cell>
        </row>
        <row r="19">
          <cell r="K19">
            <v>-2869397</v>
          </cell>
          <cell r="L19">
            <v>-0.11478703730002557</v>
          </cell>
        </row>
        <row r="20">
          <cell r="K20">
            <v>-2834301</v>
          </cell>
          <cell r="L20">
            <v>-0.15024546940600342</v>
          </cell>
        </row>
        <row r="21">
          <cell r="K21">
            <v>-2793449</v>
          </cell>
          <cell r="L21">
            <v>-0.15270350265646629</v>
          </cell>
        </row>
        <row r="22">
          <cell r="K22">
            <v>-2715479</v>
          </cell>
          <cell r="L22">
            <v>-0.11529795059333153</v>
          </cell>
        </row>
        <row r="23">
          <cell r="K23">
            <v>-2714444</v>
          </cell>
          <cell r="L23">
            <v>-9.9785455924724223E-2</v>
          </cell>
        </row>
        <row r="24">
          <cell r="K24">
            <v>-2696166</v>
          </cell>
          <cell r="L24">
            <v>-0.11026820475888434</v>
          </cell>
        </row>
        <row r="25">
          <cell r="K25">
            <v>-2666928</v>
          </cell>
          <cell r="L25">
            <v>-0.1540333482249733</v>
          </cell>
        </row>
        <row r="26">
          <cell r="K26">
            <v>-2651405</v>
          </cell>
          <cell r="L26">
            <v>-0.13213670945627395</v>
          </cell>
        </row>
        <row r="27">
          <cell r="K27">
            <v>-2642984</v>
          </cell>
          <cell r="L27">
            <v>-0.10915821941587485</v>
          </cell>
        </row>
        <row r="28">
          <cell r="K28">
            <v>-2611933</v>
          </cell>
          <cell r="L28">
            <v>-0.17861913743891608</v>
          </cell>
        </row>
        <row r="29">
          <cell r="K29">
            <v>-2611344</v>
          </cell>
          <cell r="L29">
            <v>-0.1745195463543987</v>
          </cell>
        </row>
        <row r="30">
          <cell r="K30">
            <v>-2601913</v>
          </cell>
          <cell r="L30">
            <v>-0.25879391636917304</v>
          </cell>
        </row>
        <row r="31">
          <cell r="K31">
            <v>-2579849</v>
          </cell>
          <cell r="L31">
            <v>-0.1130439892176013</v>
          </cell>
        </row>
        <row r="32">
          <cell r="K32">
            <v>-2564576</v>
          </cell>
          <cell r="L32">
            <v>-0.13626476950497052</v>
          </cell>
        </row>
        <row r="33">
          <cell r="K33">
            <v>-2537038</v>
          </cell>
          <cell r="L33">
            <v>-0.13514723743367923</v>
          </cell>
        </row>
        <row r="34">
          <cell r="K34">
            <v>-2530484</v>
          </cell>
          <cell r="L34">
            <v>-0.11073459312361179</v>
          </cell>
        </row>
        <row r="35">
          <cell r="K35">
            <v>-2488468</v>
          </cell>
          <cell r="L35">
            <v>-0.12840181466578618</v>
          </cell>
        </row>
        <row r="36">
          <cell r="K36">
            <v>-2479004</v>
          </cell>
          <cell r="L36">
            <v>-0.17775092596682293</v>
          </cell>
        </row>
        <row r="37">
          <cell r="K37">
            <v>-2465689</v>
          </cell>
          <cell r="L37">
            <v>-0.10098756258711328</v>
          </cell>
        </row>
        <row r="38">
          <cell r="K38">
            <v>-2433169</v>
          </cell>
          <cell r="L38">
            <v>-7.9626366546184935E-2</v>
          </cell>
        </row>
        <row r="39">
          <cell r="K39">
            <v>-2415595</v>
          </cell>
          <cell r="L39">
            <v>-0.31351457496662183</v>
          </cell>
        </row>
        <row r="40">
          <cell r="K40">
            <v>-2410186</v>
          </cell>
          <cell r="L40">
            <v>-8.486062752795176E-2</v>
          </cell>
        </row>
        <row r="41">
          <cell r="K41">
            <v>-2406229</v>
          </cell>
          <cell r="L41">
            <v>-0.18288382472033257</v>
          </cell>
        </row>
        <row r="42">
          <cell r="K42">
            <v>-2370800</v>
          </cell>
          <cell r="L42">
            <v>-8.3071707793901287E-2</v>
          </cell>
        </row>
        <row r="43">
          <cell r="K43">
            <v>-2347812</v>
          </cell>
          <cell r="L43">
            <v>-0.3116743055996215</v>
          </cell>
        </row>
        <row r="44">
          <cell r="K44">
            <v>-2332449</v>
          </cell>
          <cell r="L44">
            <v>-0.13174375440461619</v>
          </cell>
        </row>
        <row r="45">
          <cell r="K45">
            <v>-2317731</v>
          </cell>
          <cell r="L45">
            <v>-0.16231941445054174</v>
          </cell>
        </row>
        <row r="46">
          <cell r="K46">
            <v>-2309517</v>
          </cell>
          <cell r="L46">
            <v>-6.3225683559192961E-2</v>
          </cell>
        </row>
        <row r="47">
          <cell r="K47">
            <v>-2302034</v>
          </cell>
          <cell r="L47">
            <v>-0.11153859944086167</v>
          </cell>
        </row>
        <row r="48">
          <cell r="K48">
            <v>-2296207</v>
          </cell>
          <cell r="L48">
            <v>-0.19763731090478312</v>
          </cell>
        </row>
        <row r="49">
          <cell r="K49">
            <v>-2289907</v>
          </cell>
          <cell r="L49">
            <v>-0.19658921881543404</v>
          </cell>
        </row>
        <row r="50">
          <cell r="K50">
            <v>-2264825</v>
          </cell>
          <cell r="L50">
            <v>-0.23725210869521265</v>
          </cell>
        </row>
        <row r="51">
          <cell r="K51">
            <v>-2264270</v>
          </cell>
          <cell r="L51">
            <v>-0.16925959030159524</v>
          </cell>
        </row>
        <row r="52">
          <cell r="K52">
            <v>-2255173</v>
          </cell>
          <cell r="L52">
            <v>-0.15817999642982519</v>
          </cell>
        </row>
        <row r="53">
          <cell r="K53">
            <v>-2243726</v>
          </cell>
          <cell r="L53">
            <v>-6.5798715507357872E-2</v>
          </cell>
        </row>
        <row r="54">
          <cell r="K54">
            <v>-2223976</v>
          </cell>
          <cell r="L54">
            <v>-0.2428249582203359</v>
          </cell>
        </row>
        <row r="55">
          <cell r="K55">
            <v>-2220297</v>
          </cell>
          <cell r="L55">
            <v>-8.3646456995310328E-2</v>
          </cell>
        </row>
        <row r="56">
          <cell r="K56">
            <v>-2208351</v>
          </cell>
          <cell r="L56">
            <v>-0.21903528704634023</v>
          </cell>
        </row>
        <row r="57">
          <cell r="K57">
            <v>-2203139</v>
          </cell>
          <cell r="L57">
            <v>-0.10957752050818081</v>
          </cell>
        </row>
        <row r="58">
          <cell r="K58">
            <v>-2195417</v>
          </cell>
          <cell r="L58">
            <v>-8.0427891828143985E-2</v>
          </cell>
        </row>
        <row r="59">
          <cell r="K59">
            <v>-2183003</v>
          </cell>
          <cell r="L59">
            <v>-7.5466012356842499E-2</v>
          </cell>
        </row>
        <row r="60">
          <cell r="K60">
            <v>-2162976</v>
          </cell>
          <cell r="L60">
            <v>-9.8171186214742565E-2</v>
          </cell>
        </row>
        <row r="61">
          <cell r="K61">
            <v>-2154251</v>
          </cell>
          <cell r="L61">
            <v>-0.12292134355747812</v>
          </cell>
        </row>
        <row r="62">
          <cell r="K62">
            <v>-2151337</v>
          </cell>
          <cell r="L62">
            <v>-8.5552488052066625E-2</v>
          </cell>
        </row>
        <row r="63">
          <cell r="K63">
            <v>-2142665</v>
          </cell>
          <cell r="L63">
            <v>-0.21413213208711535</v>
          </cell>
        </row>
        <row r="64">
          <cell r="K64">
            <v>-2138415</v>
          </cell>
          <cell r="L64">
            <v>-0.13471473768514405</v>
          </cell>
        </row>
        <row r="65">
          <cell r="K65">
            <v>-2129000</v>
          </cell>
          <cell r="L65">
            <v>-8.0325494447938794E-2</v>
          </cell>
        </row>
        <row r="66">
          <cell r="K66">
            <v>-2108315</v>
          </cell>
          <cell r="L66">
            <v>-0.17269176406293821</v>
          </cell>
        </row>
        <row r="67">
          <cell r="K67">
            <v>-2075893</v>
          </cell>
          <cell r="L67">
            <v>-0.10904321622209655</v>
          </cell>
        </row>
        <row r="68">
          <cell r="K68">
            <v>-2074571</v>
          </cell>
          <cell r="L68">
            <v>-0.15965260720061331</v>
          </cell>
        </row>
        <row r="69">
          <cell r="K69">
            <v>-2066963</v>
          </cell>
          <cell r="L69">
            <v>-0.14322598929562319</v>
          </cell>
        </row>
        <row r="70">
          <cell r="K70">
            <v>-2062098</v>
          </cell>
          <cell r="L70">
            <v>-0.11619209167266852</v>
          </cell>
        </row>
        <row r="71">
          <cell r="K71">
            <v>-2060665</v>
          </cell>
          <cell r="L71">
            <v>-0.14385844150358953</v>
          </cell>
        </row>
        <row r="72">
          <cell r="K72">
            <v>-2060099</v>
          </cell>
          <cell r="L72">
            <v>-0.16724747190397793</v>
          </cell>
        </row>
        <row r="73">
          <cell r="K73">
            <v>-2055090</v>
          </cell>
          <cell r="L73">
            <v>-0.13397309038524083</v>
          </cell>
        </row>
        <row r="74">
          <cell r="K74">
            <v>-2043492</v>
          </cell>
          <cell r="L74">
            <v>-0.11127916045466768</v>
          </cell>
        </row>
        <row r="75">
          <cell r="K75">
            <v>-2041421</v>
          </cell>
          <cell r="L75">
            <v>-0.14057514433353166</v>
          </cell>
        </row>
        <row r="76">
          <cell r="K76">
            <v>-2041237</v>
          </cell>
          <cell r="L76">
            <v>-0.14228941555187036</v>
          </cell>
        </row>
        <row r="77">
          <cell r="K77">
            <v>-2036022</v>
          </cell>
          <cell r="L77">
            <v>-0.16838894050591893</v>
          </cell>
        </row>
        <row r="78">
          <cell r="K78">
            <v>-2030649</v>
          </cell>
          <cell r="L78">
            <v>-0.11866492384322022</v>
          </cell>
        </row>
        <row r="79">
          <cell r="K79">
            <v>-2028452</v>
          </cell>
          <cell r="L79">
            <v>-0.13806547351043841</v>
          </cell>
        </row>
        <row r="80">
          <cell r="K80">
            <v>-2028264</v>
          </cell>
          <cell r="L80">
            <v>-9.7136312447035147E-2</v>
          </cell>
        </row>
        <row r="81">
          <cell r="K81">
            <v>-2016098</v>
          </cell>
          <cell r="L81">
            <v>-0.17716152699134682</v>
          </cell>
        </row>
        <row r="82">
          <cell r="K82">
            <v>-2015410</v>
          </cell>
          <cell r="L82">
            <v>-7.819611452519569E-2</v>
          </cell>
        </row>
        <row r="83">
          <cell r="K83">
            <v>-2012882</v>
          </cell>
          <cell r="L83">
            <v>-0.13175815613124378</v>
          </cell>
        </row>
        <row r="84">
          <cell r="K84">
            <v>-2003333</v>
          </cell>
          <cell r="L84">
            <v>-0.10051659853780938</v>
          </cell>
        </row>
        <row r="85">
          <cell r="K85">
            <v>-1998213</v>
          </cell>
          <cell r="L85">
            <v>-8.5188341235791623E-2</v>
          </cell>
        </row>
        <row r="86">
          <cell r="K86">
            <v>-1983027</v>
          </cell>
          <cell r="L86">
            <v>-0.1638032058898965</v>
          </cell>
        </row>
        <row r="87">
          <cell r="K87">
            <v>-1965929</v>
          </cell>
          <cell r="L87">
            <v>-0.16176205226353685</v>
          </cell>
        </row>
        <row r="88">
          <cell r="K88">
            <v>-1958404</v>
          </cell>
          <cell r="L88">
            <v>-0.14917599928824668</v>
          </cell>
        </row>
        <row r="89">
          <cell r="K89">
            <v>-1950897</v>
          </cell>
          <cell r="L89">
            <v>-0.12709787717748855</v>
          </cell>
        </row>
        <row r="90">
          <cell r="K90">
            <v>-1944445</v>
          </cell>
          <cell r="L90">
            <v>-0.12183007291089193</v>
          </cell>
        </row>
        <row r="91">
          <cell r="K91">
            <v>-1935991</v>
          </cell>
          <cell r="L91">
            <v>-0.18675220394670206</v>
          </cell>
        </row>
        <row r="92">
          <cell r="K92">
            <v>-1935384</v>
          </cell>
          <cell r="L92">
            <v>-0.11160917435689684</v>
          </cell>
        </row>
        <row r="93">
          <cell r="K93">
            <v>-1934594</v>
          </cell>
          <cell r="L93">
            <v>-7.851004309543505E-2</v>
          </cell>
        </row>
        <row r="94">
          <cell r="K94">
            <v>-1921405</v>
          </cell>
          <cell r="L94">
            <v>-0.24481814202957458</v>
          </cell>
        </row>
        <row r="95">
          <cell r="K95">
            <v>-1920335</v>
          </cell>
          <cell r="L95">
            <v>-0.22877725473965818</v>
          </cell>
        </row>
        <row r="96">
          <cell r="K96">
            <v>-1909119</v>
          </cell>
          <cell r="L96">
            <v>-0.10390452569343239</v>
          </cell>
        </row>
        <row r="97">
          <cell r="K97">
            <v>-1907929</v>
          </cell>
          <cell r="L97">
            <v>-0.12054139759178641</v>
          </cell>
        </row>
        <row r="98">
          <cell r="K98">
            <v>-1905751</v>
          </cell>
          <cell r="L98">
            <v>-0.14121375969257913</v>
          </cell>
        </row>
        <row r="99">
          <cell r="K99">
            <v>-1902568</v>
          </cell>
          <cell r="L99">
            <v>-0.15426842849915928</v>
          </cell>
        </row>
        <row r="100">
          <cell r="K100">
            <v>-1877694</v>
          </cell>
          <cell r="L100">
            <v>-0.10889442432320771</v>
          </cell>
        </row>
        <row r="101">
          <cell r="K101">
            <v>-1873552</v>
          </cell>
          <cell r="L101">
            <v>-0.12160910835054593</v>
          </cell>
        </row>
        <row r="102">
          <cell r="K102">
            <v>-1870027</v>
          </cell>
          <cell r="L102">
            <v>-0.14104291964584106</v>
          </cell>
        </row>
        <row r="103">
          <cell r="K103">
            <v>-1863155</v>
          </cell>
          <cell r="L103">
            <v>-0.16647941152502826</v>
          </cell>
        </row>
        <row r="104">
          <cell r="K104">
            <v>-1861316</v>
          </cell>
          <cell r="L104">
            <v>-0.17650488250430899</v>
          </cell>
        </row>
        <row r="105">
          <cell r="K105">
            <v>-1852505</v>
          </cell>
          <cell r="L105">
            <v>-0.21461970417896165</v>
          </cell>
        </row>
        <row r="106">
          <cell r="K106">
            <v>-1838399</v>
          </cell>
          <cell r="L106">
            <v>-0.12359818278839239</v>
          </cell>
        </row>
        <row r="107">
          <cell r="K107">
            <v>-1834813</v>
          </cell>
          <cell r="L107">
            <v>-6.8407952640318362E-2</v>
          </cell>
        </row>
        <row r="108">
          <cell r="K108">
            <v>-1833192</v>
          </cell>
          <cell r="L108">
            <v>-0.13354812441360264</v>
          </cell>
        </row>
        <row r="109">
          <cell r="K109">
            <v>-1830547</v>
          </cell>
          <cell r="L109">
            <v>-0.15788913043403258</v>
          </cell>
        </row>
        <row r="110">
          <cell r="K110">
            <v>-1828226</v>
          </cell>
          <cell r="L110">
            <v>-0.16038534746901012</v>
          </cell>
        </row>
        <row r="111">
          <cell r="K111">
            <v>-1820319</v>
          </cell>
          <cell r="L111">
            <v>-0.13125747793151679</v>
          </cell>
        </row>
        <row r="112">
          <cell r="K112">
            <v>-1818776</v>
          </cell>
          <cell r="L112">
            <v>-0.12415153239880336</v>
          </cell>
        </row>
        <row r="113">
          <cell r="K113">
            <v>-1818617</v>
          </cell>
          <cell r="L113">
            <v>-0.10636230231467729</v>
          </cell>
        </row>
        <row r="114">
          <cell r="K114">
            <v>-1818007</v>
          </cell>
          <cell r="L114">
            <v>-0.2703103710166545</v>
          </cell>
        </row>
        <row r="115">
          <cell r="K115">
            <v>-1816386</v>
          </cell>
          <cell r="L115">
            <v>-0.12114688379187066</v>
          </cell>
        </row>
        <row r="116">
          <cell r="K116">
            <v>-1802874</v>
          </cell>
          <cell r="L116">
            <v>-0.13744869614739372</v>
          </cell>
        </row>
        <row r="117">
          <cell r="K117">
            <v>-1795881</v>
          </cell>
          <cell r="L117">
            <v>-6.9565512122864867E-2</v>
          </cell>
        </row>
        <row r="118">
          <cell r="K118">
            <v>-1783598</v>
          </cell>
          <cell r="L118">
            <v>-6.5142606990624768E-2</v>
          </cell>
        </row>
        <row r="119">
          <cell r="K119">
            <v>-1781635</v>
          </cell>
          <cell r="L119">
            <v>-0.22151351832548222</v>
          </cell>
        </row>
        <row r="120">
          <cell r="K120">
            <v>-1779764</v>
          </cell>
          <cell r="L120">
            <v>-0.15370972336008409</v>
          </cell>
        </row>
        <row r="121">
          <cell r="K121">
            <v>-1779467</v>
          </cell>
          <cell r="L121">
            <v>-0.26394918316633054</v>
          </cell>
        </row>
        <row r="122">
          <cell r="K122">
            <v>-1778258</v>
          </cell>
          <cell r="L122">
            <v>-0.13638368167482473</v>
          </cell>
        </row>
        <row r="123">
          <cell r="K123">
            <v>-1774493</v>
          </cell>
          <cell r="L123">
            <v>-0.11832397117751386</v>
          </cell>
        </row>
        <row r="124">
          <cell r="K124">
            <v>-1774255</v>
          </cell>
          <cell r="L124">
            <v>-0.15174840958621316</v>
          </cell>
        </row>
        <row r="125">
          <cell r="K125">
            <v>-1755515</v>
          </cell>
          <cell r="L125">
            <v>-0.33142003066293446</v>
          </cell>
        </row>
        <row r="126">
          <cell r="K126">
            <v>-1754154</v>
          </cell>
          <cell r="L126">
            <v>-0.17373088793746949</v>
          </cell>
        </row>
        <row r="127">
          <cell r="K127">
            <v>-1748126</v>
          </cell>
          <cell r="L127">
            <v>-0.13612894624789318</v>
          </cell>
        </row>
        <row r="128">
          <cell r="K128">
            <v>-1741282</v>
          </cell>
          <cell r="L128">
            <v>-0.13167726644455305</v>
          </cell>
        </row>
        <row r="129">
          <cell r="K129">
            <v>-1740499</v>
          </cell>
          <cell r="L129">
            <v>-0.18380667054380509</v>
          </cell>
        </row>
        <row r="130">
          <cell r="K130">
            <v>-1739112</v>
          </cell>
          <cell r="L130">
            <v>-0.1098967220595152</v>
          </cell>
        </row>
        <row r="131">
          <cell r="K131">
            <v>-1737016</v>
          </cell>
          <cell r="L131">
            <v>-0.18689257111562649</v>
          </cell>
        </row>
        <row r="132">
          <cell r="K132">
            <v>-1735521</v>
          </cell>
          <cell r="L132">
            <v>-0.15189155870360482</v>
          </cell>
        </row>
        <row r="133">
          <cell r="K133">
            <v>-1735108</v>
          </cell>
          <cell r="L133">
            <v>-5.079007756552522E-2</v>
          </cell>
        </row>
        <row r="134">
          <cell r="K134">
            <v>-1731526</v>
          </cell>
          <cell r="L134">
            <v>-0.11570360702499788</v>
          </cell>
        </row>
        <row r="135">
          <cell r="K135">
            <v>-1728772</v>
          </cell>
          <cell r="L135">
            <v>-0.16156651025638724</v>
          </cell>
        </row>
        <row r="136">
          <cell r="K136">
            <v>-1722980</v>
          </cell>
          <cell r="L136">
            <v>-0.12588064505994925</v>
          </cell>
        </row>
        <row r="137">
          <cell r="K137">
            <v>-1721258</v>
          </cell>
          <cell r="L137">
            <v>-0.10910613129553713</v>
          </cell>
        </row>
        <row r="138">
          <cell r="K138">
            <v>-1715500</v>
          </cell>
          <cell r="L138">
            <v>-0.14133484354138076</v>
          </cell>
        </row>
        <row r="139">
          <cell r="K139">
            <v>-1708670</v>
          </cell>
          <cell r="L139">
            <v>-0.17359825608259874</v>
          </cell>
        </row>
        <row r="140">
          <cell r="K140">
            <v>-1707439</v>
          </cell>
          <cell r="L140">
            <v>-0.25365340807970305</v>
          </cell>
        </row>
        <row r="141">
          <cell r="K141">
            <v>-1701991</v>
          </cell>
          <cell r="L141">
            <v>-0.13549233254229381</v>
          </cell>
        </row>
        <row r="142">
          <cell r="K142">
            <v>-1700044</v>
          </cell>
          <cell r="L142">
            <v>-4.5906029387577305E-2</v>
          </cell>
        </row>
        <row r="143">
          <cell r="K143">
            <v>-1698207</v>
          </cell>
          <cell r="L143">
            <v>-0.27118550148830434</v>
          </cell>
        </row>
        <row r="144">
          <cell r="K144">
            <v>-1697749</v>
          </cell>
          <cell r="L144">
            <v>-0.17430816737043642</v>
          </cell>
        </row>
        <row r="145">
          <cell r="K145">
            <v>-1689984</v>
          </cell>
          <cell r="L145">
            <v>-0.10005424293802771</v>
          </cell>
        </row>
        <row r="146">
          <cell r="K146">
            <v>-1689168</v>
          </cell>
          <cell r="L146">
            <v>-8.9131215380333195E-2</v>
          </cell>
        </row>
        <row r="147">
          <cell r="K147">
            <v>-1688762</v>
          </cell>
          <cell r="L147">
            <v>-0.10156983904535194</v>
          </cell>
        </row>
        <row r="148">
          <cell r="K148">
            <v>-1681979</v>
          </cell>
          <cell r="L148">
            <v>-0.1985197699596889</v>
          </cell>
        </row>
        <row r="149">
          <cell r="K149">
            <v>-1677195</v>
          </cell>
          <cell r="L149">
            <v>-5.8335721967753384E-2</v>
          </cell>
        </row>
        <row r="150">
          <cell r="K150">
            <v>-1671527</v>
          </cell>
          <cell r="L150">
            <v>-0.13395059398495818</v>
          </cell>
        </row>
        <row r="151">
          <cell r="K151">
            <v>-1669983</v>
          </cell>
          <cell r="L151">
            <v>-7.1992362351680758E-2</v>
          </cell>
        </row>
        <row r="152">
          <cell r="K152">
            <v>-1669406</v>
          </cell>
          <cell r="L152">
            <v>-0.10148190155755983</v>
          </cell>
        </row>
        <row r="153">
          <cell r="K153">
            <v>-1667815</v>
          </cell>
          <cell r="L153">
            <v>-0.2517973881124862</v>
          </cell>
        </row>
        <row r="154">
          <cell r="K154">
            <v>-1665969</v>
          </cell>
          <cell r="L154">
            <v>-0.13484326606827843</v>
          </cell>
        </row>
        <row r="155">
          <cell r="K155">
            <v>-1661417</v>
          </cell>
          <cell r="L155">
            <v>-0.20931229884259572</v>
          </cell>
        </row>
        <row r="156">
          <cell r="K156">
            <v>-1657203</v>
          </cell>
          <cell r="L156">
            <v>-9.7891722570445788E-2</v>
          </cell>
        </row>
        <row r="157">
          <cell r="K157">
            <v>-1654670</v>
          </cell>
          <cell r="L157">
            <v>-0.12758410298082795</v>
          </cell>
        </row>
        <row r="158">
          <cell r="K158">
            <v>-1648577</v>
          </cell>
          <cell r="L158">
            <v>-0.14692112793795112</v>
          </cell>
        </row>
        <row r="159">
          <cell r="K159">
            <v>-1645342</v>
          </cell>
          <cell r="L159">
            <v>-0.13458437246454236</v>
          </cell>
        </row>
        <row r="160">
          <cell r="K160">
            <v>-1636573</v>
          </cell>
          <cell r="L160">
            <v>-0.11809833006379479</v>
          </cell>
        </row>
        <row r="161">
          <cell r="K161">
            <v>-1633732</v>
          </cell>
          <cell r="L161">
            <v>-0.1165676095660198</v>
          </cell>
        </row>
        <row r="162">
          <cell r="K162">
            <v>-1631814</v>
          </cell>
          <cell r="L162">
            <v>-0.116297105696471</v>
          </cell>
        </row>
        <row r="163">
          <cell r="K163">
            <v>-1629102</v>
          </cell>
          <cell r="L163">
            <v>-9.6738691010907693E-2</v>
          </cell>
        </row>
        <row r="164">
          <cell r="K164">
            <v>-1627316</v>
          </cell>
          <cell r="L164">
            <v>-0.19603451127557786</v>
          </cell>
        </row>
        <row r="165">
          <cell r="K165">
            <v>-1621704</v>
          </cell>
          <cell r="L165">
            <v>-0.15421560442772764</v>
          </cell>
        </row>
        <row r="166">
          <cell r="K166">
            <v>-1610415</v>
          </cell>
          <cell r="L166">
            <v>-0.24608978526023936</v>
          </cell>
        </row>
        <row r="167">
          <cell r="K167">
            <v>-1609104</v>
          </cell>
          <cell r="L167">
            <v>-0.12300832465616274</v>
          </cell>
        </row>
        <row r="168">
          <cell r="K168">
            <v>-1608935</v>
          </cell>
          <cell r="L168">
            <v>-0.1774561379418205</v>
          </cell>
        </row>
        <row r="169">
          <cell r="K169">
            <v>-1607460</v>
          </cell>
          <cell r="L169">
            <v>-0.13152365373701749</v>
          </cell>
        </row>
        <row r="170">
          <cell r="K170">
            <v>-1607213</v>
          </cell>
          <cell r="L170">
            <v>-0.13479515110404153</v>
          </cell>
        </row>
        <row r="171">
          <cell r="K171">
            <v>-1606678</v>
          </cell>
          <cell r="L171">
            <v>-0.107647794801345</v>
          </cell>
        </row>
        <row r="172">
          <cell r="K172">
            <v>-1603544</v>
          </cell>
          <cell r="L172">
            <v>-4.951148770851993E-2</v>
          </cell>
        </row>
        <row r="173">
          <cell r="K173">
            <v>-1602869</v>
          </cell>
          <cell r="L173">
            <v>-0.17907506148597302</v>
          </cell>
        </row>
        <row r="174">
          <cell r="K174">
            <v>-1602815</v>
          </cell>
          <cell r="L174">
            <v>-0.10843809337468935</v>
          </cell>
        </row>
        <row r="175">
          <cell r="K175">
            <v>-1602767</v>
          </cell>
          <cell r="L175">
            <v>-0.20241219994311935</v>
          </cell>
        </row>
        <row r="176">
          <cell r="K176">
            <v>-1600215</v>
          </cell>
          <cell r="L176">
            <v>-0.23534570506938604</v>
          </cell>
        </row>
        <row r="177">
          <cell r="K177">
            <v>-1586798</v>
          </cell>
          <cell r="L177">
            <v>-8.4901727250449713E-2</v>
          </cell>
        </row>
        <row r="178">
          <cell r="K178">
            <v>-1586125</v>
          </cell>
          <cell r="L178">
            <v>-0.1300334813925767</v>
          </cell>
        </row>
        <row r="179">
          <cell r="K179">
            <v>-1579897</v>
          </cell>
          <cell r="L179">
            <v>-0.14326981532586394</v>
          </cell>
        </row>
        <row r="180">
          <cell r="K180">
            <v>-1577582</v>
          </cell>
          <cell r="L180">
            <v>-0.13457281175082453</v>
          </cell>
        </row>
        <row r="181">
          <cell r="K181">
            <v>-1572480</v>
          </cell>
          <cell r="L181">
            <v>-0.15137593085348328</v>
          </cell>
        </row>
        <row r="182">
          <cell r="K182">
            <v>-1568576</v>
          </cell>
          <cell r="L182">
            <v>-8.1858635915543307E-2</v>
          </cell>
        </row>
        <row r="183">
          <cell r="K183">
            <v>-1565611</v>
          </cell>
          <cell r="L183">
            <v>-8.2359459903334584E-2</v>
          </cell>
        </row>
        <row r="184">
          <cell r="K184">
            <v>-1559468</v>
          </cell>
          <cell r="L184">
            <v>-0.10344510786139915</v>
          </cell>
        </row>
        <row r="185">
          <cell r="K185">
            <v>-1554687</v>
          </cell>
          <cell r="L185">
            <v>-0.16845092654201824</v>
          </cell>
        </row>
        <row r="186">
          <cell r="K186">
            <v>-1553269</v>
          </cell>
          <cell r="L186">
            <v>-9.1177035490311309E-2</v>
          </cell>
        </row>
        <row r="187">
          <cell r="K187">
            <v>-1545646</v>
          </cell>
          <cell r="L187">
            <v>-0.12630625347707761</v>
          </cell>
        </row>
        <row r="188">
          <cell r="K188">
            <v>-1540904</v>
          </cell>
          <cell r="L188">
            <v>-0.13035160072602159</v>
          </cell>
        </row>
        <row r="189">
          <cell r="K189">
            <v>-1537677</v>
          </cell>
          <cell r="L189">
            <v>-4.6236004581753795E-2</v>
          </cell>
        </row>
        <row r="190">
          <cell r="K190">
            <v>-1537036</v>
          </cell>
          <cell r="L190">
            <v>-0.11456307842937326</v>
          </cell>
        </row>
        <row r="191">
          <cell r="K191">
            <v>-1533499</v>
          </cell>
          <cell r="L191">
            <v>-0.12739239925028256</v>
          </cell>
        </row>
        <row r="192">
          <cell r="K192">
            <v>-1533323</v>
          </cell>
          <cell r="L192">
            <v>-9.3315774432019563E-2</v>
          </cell>
        </row>
        <row r="193">
          <cell r="K193">
            <v>-1529566</v>
          </cell>
          <cell r="L193">
            <v>-0.12832282633280512</v>
          </cell>
        </row>
        <row r="194">
          <cell r="K194">
            <v>-1528919</v>
          </cell>
          <cell r="L194">
            <v>-0.14699849513254409</v>
          </cell>
        </row>
        <row r="195">
          <cell r="K195">
            <v>-1524557</v>
          </cell>
          <cell r="L195">
            <v>-0.1538268665402801</v>
          </cell>
        </row>
        <row r="196">
          <cell r="K196">
            <v>-1522622</v>
          </cell>
          <cell r="L196">
            <v>-8.2942965197033272E-2</v>
          </cell>
        </row>
        <row r="197">
          <cell r="K197">
            <v>-1518459</v>
          </cell>
          <cell r="L197">
            <v>-0.14108154724320049</v>
          </cell>
        </row>
        <row r="198">
          <cell r="K198">
            <v>-1518295</v>
          </cell>
          <cell r="L198">
            <v>-0.14097756840145878</v>
          </cell>
        </row>
        <row r="199">
          <cell r="K199">
            <v>-1515223</v>
          </cell>
          <cell r="L199">
            <v>-0.10249831798971054</v>
          </cell>
        </row>
        <row r="200">
          <cell r="K200">
            <v>-1513657</v>
          </cell>
          <cell r="L200">
            <v>-7.5249099142721529E-2</v>
          </cell>
        </row>
        <row r="201">
          <cell r="K201">
            <v>-1512573</v>
          </cell>
          <cell r="L201">
            <v>-0.18363443880988772</v>
          </cell>
        </row>
        <row r="202">
          <cell r="K202">
            <v>-1510321</v>
          </cell>
          <cell r="L202">
            <v>-0.10957899194678523</v>
          </cell>
        </row>
        <row r="203">
          <cell r="K203">
            <v>-1509568</v>
          </cell>
          <cell r="L203">
            <v>-0.14082089238270251</v>
          </cell>
        </row>
        <row r="204">
          <cell r="K204">
            <v>-1506801</v>
          </cell>
          <cell r="L204">
            <v>-9.1956642972040634E-2</v>
          </cell>
        </row>
        <row r="205">
          <cell r="K205">
            <v>-1506540</v>
          </cell>
          <cell r="L205">
            <v>-0.17503273426054264</v>
          </cell>
        </row>
        <row r="206">
          <cell r="K206">
            <v>-1505239</v>
          </cell>
          <cell r="L206">
            <v>-0.15345740714064121</v>
          </cell>
        </row>
        <row r="207">
          <cell r="K207">
            <v>-1503162</v>
          </cell>
          <cell r="L207">
            <v>-0.15079002750342402</v>
          </cell>
        </row>
        <row r="208">
          <cell r="K208">
            <v>-1501223</v>
          </cell>
          <cell r="L208">
            <v>-0.1258499688816995</v>
          </cell>
        </row>
        <row r="209">
          <cell r="K209">
            <v>-1501131</v>
          </cell>
          <cell r="L209">
            <v>-7.151647381851256E-2</v>
          </cell>
        </row>
        <row r="210">
          <cell r="K210">
            <v>-1496051</v>
          </cell>
          <cell r="L210">
            <v>-0.14427432248590069</v>
          </cell>
        </row>
        <row r="211">
          <cell r="K211">
            <v>-1495989</v>
          </cell>
          <cell r="L211">
            <v>-0.14530367963877394</v>
          </cell>
        </row>
        <row r="212">
          <cell r="K212">
            <v>-1495878</v>
          </cell>
          <cell r="L212">
            <v>-0.1727957560858292</v>
          </cell>
        </row>
        <row r="213">
          <cell r="K213">
            <v>-1491759</v>
          </cell>
          <cell r="L213">
            <v>-0.26366922477738708</v>
          </cell>
        </row>
        <row r="214">
          <cell r="K214">
            <v>-1490830</v>
          </cell>
          <cell r="L214">
            <v>-0.22784960639115373</v>
          </cell>
        </row>
        <row r="215">
          <cell r="K215">
            <v>-1485617</v>
          </cell>
          <cell r="L215">
            <v>-0.21842570912926976</v>
          </cell>
        </row>
        <row r="216">
          <cell r="K216">
            <v>-1479062</v>
          </cell>
          <cell r="L216">
            <v>-0.16305209257398853</v>
          </cell>
        </row>
        <row r="217">
          <cell r="K217">
            <v>-1478020</v>
          </cell>
          <cell r="L217">
            <v>-0.11634040237334357</v>
          </cell>
        </row>
        <row r="218">
          <cell r="K218">
            <v>-1475580</v>
          </cell>
          <cell r="L218">
            <v>-9.7469832228867237E-2</v>
          </cell>
        </row>
        <row r="219">
          <cell r="K219">
            <v>-1475506</v>
          </cell>
          <cell r="L219">
            <v>-0.15324211959109707</v>
          </cell>
        </row>
        <row r="220">
          <cell r="K220">
            <v>-1473363</v>
          </cell>
          <cell r="L220">
            <v>-0.12144806592354036</v>
          </cell>
        </row>
        <row r="221">
          <cell r="K221">
            <v>-1469999</v>
          </cell>
          <cell r="L221">
            <v>-0.12785766422849762</v>
          </cell>
        </row>
        <row r="222">
          <cell r="K222">
            <v>-1468393</v>
          </cell>
          <cell r="L222">
            <v>-0.10420287894823567</v>
          </cell>
        </row>
        <row r="223">
          <cell r="K223">
            <v>-1468003</v>
          </cell>
          <cell r="L223">
            <v>-8.3913888977807452E-2</v>
          </cell>
        </row>
        <row r="224">
          <cell r="K224">
            <v>-1467477</v>
          </cell>
          <cell r="L224">
            <v>-0.12388372053758358</v>
          </cell>
        </row>
        <row r="225">
          <cell r="K225">
            <v>-1466052</v>
          </cell>
          <cell r="L225">
            <v>-0.22855900994118478</v>
          </cell>
        </row>
        <row r="226">
          <cell r="K226">
            <v>-1463010</v>
          </cell>
          <cell r="L226">
            <v>-8.9238937360000894E-2</v>
          </cell>
        </row>
        <row r="227">
          <cell r="K227">
            <v>-1459829</v>
          </cell>
          <cell r="L227">
            <v>-0.11312453316134324</v>
          </cell>
        </row>
        <row r="228">
          <cell r="K228">
            <v>-1459589</v>
          </cell>
          <cell r="L228">
            <v>-0.10260240635245556</v>
          </cell>
        </row>
        <row r="229">
          <cell r="K229">
            <v>-1457122</v>
          </cell>
          <cell r="L229">
            <v>-3.9053065241434003E-2</v>
          </cell>
        </row>
        <row r="230">
          <cell r="K230">
            <v>-1456384</v>
          </cell>
          <cell r="L230">
            <v>-0.18304171056645144</v>
          </cell>
        </row>
        <row r="231">
          <cell r="K231">
            <v>-1451268</v>
          </cell>
          <cell r="L231">
            <v>-0.16550639710641954</v>
          </cell>
        </row>
        <row r="232">
          <cell r="K232">
            <v>-1448096</v>
          </cell>
          <cell r="L232">
            <v>-0.12492547455808602</v>
          </cell>
        </row>
        <row r="233">
          <cell r="K233">
            <v>-1447575</v>
          </cell>
          <cell r="L233">
            <v>-0.1994403559567578</v>
          </cell>
        </row>
        <row r="234">
          <cell r="K234">
            <v>-1446613</v>
          </cell>
          <cell r="L234">
            <v>-0.12365165898673051</v>
          </cell>
        </row>
        <row r="235">
          <cell r="K235">
            <v>-1444583</v>
          </cell>
          <cell r="L235">
            <v>-0.2171142967073266</v>
          </cell>
        </row>
        <row r="236">
          <cell r="K236">
            <v>-1437102</v>
          </cell>
          <cell r="L236">
            <v>-0.12068096518437517</v>
          </cell>
        </row>
        <row r="237">
          <cell r="K237">
            <v>-1434573</v>
          </cell>
          <cell r="L237">
            <v>-0.21150243418141812</v>
          </cell>
        </row>
        <row r="238">
          <cell r="K238">
            <v>-1431605</v>
          </cell>
          <cell r="L238">
            <v>-0.15650904706810578</v>
          </cell>
        </row>
        <row r="239">
          <cell r="K239">
            <v>-1430965</v>
          </cell>
          <cell r="L239">
            <v>-0.14500003141237539</v>
          </cell>
        </row>
        <row r="240">
          <cell r="K240">
            <v>-1428622</v>
          </cell>
          <cell r="L240">
            <v>-0.29226834673711333</v>
          </cell>
        </row>
        <row r="241">
          <cell r="K241">
            <v>-1428011</v>
          </cell>
          <cell r="L241">
            <v>-0.15840309172056269</v>
          </cell>
        </row>
        <row r="242">
          <cell r="K242">
            <v>-1427488</v>
          </cell>
          <cell r="L242">
            <v>-0.12972846037332483</v>
          </cell>
        </row>
        <row r="243">
          <cell r="K243">
            <v>-1423805</v>
          </cell>
          <cell r="L243">
            <v>-0.16464688351534085</v>
          </cell>
        </row>
        <row r="244">
          <cell r="K244">
            <v>-1422343</v>
          </cell>
          <cell r="L244">
            <v>-0.14467802762907722</v>
          </cell>
        </row>
        <row r="245">
          <cell r="K245">
            <v>-1421122</v>
          </cell>
          <cell r="L245">
            <v>-0.21102755210047197</v>
          </cell>
        </row>
        <row r="246">
          <cell r="K246">
            <v>-1418535</v>
          </cell>
          <cell r="L246">
            <v>-0.15076552134461885</v>
          </cell>
        </row>
        <row r="247">
          <cell r="K247">
            <v>-1416100</v>
          </cell>
          <cell r="L247">
            <v>-0.13232009708768708</v>
          </cell>
        </row>
        <row r="248">
          <cell r="K248">
            <v>-1415354</v>
          </cell>
          <cell r="L248">
            <v>-0.11385562807690275</v>
          </cell>
        </row>
        <row r="249">
          <cell r="K249">
            <v>-1414185</v>
          </cell>
          <cell r="L249">
            <v>-0.16491320624549799</v>
          </cell>
        </row>
        <row r="250">
          <cell r="K250">
            <v>-1413813</v>
          </cell>
          <cell r="L250">
            <v>-0.11395378603096439</v>
          </cell>
        </row>
        <row r="251">
          <cell r="K251">
            <v>-1413428</v>
          </cell>
          <cell r="L251">
            <v>-5.4647843498234011E-2</v>
          </cell>
        </row>
        <row r="252">
          <cell r="K252">
            <v>-1411882</v>
          </cell>
          <cell r="L252">
            <v>-5.9515598647550953E-2</v>
          </cell>
        </row>
        <row r="253">
          <cell r="K253">
            <v>-1411355</v>
          </cell>
          <cell r="L253">
            <v>-0.12197352085970135</v>
          </cell>
        </row>
        <row r="254">
          <cell r="K254">
            <v>-1408382</v>
          </cell>
          <cell r="L254">
            <v>-8.6350912422722179E-2</v>
          </cell>
        </row>
        <row r="255">
          <cell r="K255">
            <v>-1407104</v>
          </cell>
          <cell r="L255">
            <v>-0.12293146190786711</v>
          </cell>
        </row>
        <row r="256">
          <cell r="K256">
            <v>-1404546</v>
          </cell>
          <cell r="L256">
            <v>-0.22386374738986925</v>
          </cell>
        </row>
        <row r="257">
          <cell r="K257">
            <v>-1402331</v>
          </cell>
          <cell r="L257">
            <v>-0.16195437175323193</v>
          </cell>
        </row>
        <row r="258">
          <cell r="K258">
            <v>-1400748</v>
          </cell>
          <cell r="L258">
            <v>-0.1118631309215371</v>
          </cell>
        </row>
        <row r="259">
          <cell r="K259">
            <v>-1399394</v>
          </cell>
          <cell r="L259">
            <v>-0.19362434391727221</v>
          </cell>
        </row>
        <row r="260">
          <cell r="K260">
            <v>-1397889</v>
          </cell>
          <cell r="L260">
            <v>-8.9635240244724926E-2</v>
          </cell>
        </row>
        <row r="261">
          <cell r="K261">
            <v>-1396561</v>
          </cell>
          <cell r="L261">
            <v>-7.373179071940765E-2</v>
          </cell>
        </row>
        <row r="262">
          <cell r="K262">
            <v>-1393866</v>
          </cell>
          <cell r="L262">
            <v>-0.13281652510754741</v>
          </cell>
        </row>
        <row r="263">
          <cell r="K263">
            <v>-1393518</v>
          </cell>
          <cell r="L263">
            <v>-0.11969947959100843</v>
          </cell>
        </row>
        <row r="264">
          <cell r="K264">
            <v>-1392291</v>
          </cell>
          <cell r="L264">
            <v>-0.18291675479957592</v>
          </cell>
        </row>
        <row r="265">
          <cell r="K265">
            <v>-1382424</v>
          </cell>
          <cell r="L265">
            <v>-0.22081573898192677</v>
          </cell>
        </row>
        <row r="266">
          <cell r="K266">
            <v>-1381341</v>
          </cell>
          <cell r="L266">
            <v>-0.13737301229995455</v>
          </cell>
        </row>
        <row r="267">
          <cell r="K267">
            <v>-1381121</v>
          </cell>
          <cell r="L267">
            <v>-0.10029382572391855</v>
          </cell>
        </row>
        <row r="268">
          <cell r="K268">
            <v>-1375323</v>
          </cell>
          <cell r="L268">
            <v>-0.17409363455555915</v>
          </cell>
        </row>
        <row r="269">
          <cell r="K269">
            <v>-1371814</v>
          </cell>
          <cell r="L269">
            <v>-0.25627568241717924</v>
          </cell>
        </row>
        <row r="270">
          <cell r="K270">
            <v>-1366663</v>
          </cell>
          <cell r="L270">
            <v>-0.13989444833192824</v>
          </cell>
        </row>
        <row r="271">
          <cell r="K271">
            <v>-1364850</v>
          </cell>
          <cell r="L271">
            <v>-0.2620507136338755</v>
          </cell>
        </row>
        <row r="272">
          <cell r="K272">
            <v>-1363008</v>
          </cell>
          <cell r="L272">
            <v>-0.14395114096715589</v>
          </cell>
        </row>
        <row r="273">
          <cell r="K273">
            <v>-1362620</v>
          </cell>
          <cell r="L273">
            <v>-9.8795941232866211E-2</v>
          </cell>
        </row>
        <row r="274">
          <cell r="K274">
            <v>-1361586</v>
          </cell>
          <cell r="L274">
            <v>-9.8021925144199759E-2</v>
          </cell>
        </row>
        <row r="275">
          <cell r="K275">
            <v>-1361377</v>
          </cell>
          <cell r="L275">
            <v>-0.21968365922283536</v>
          </cell>
        </row>
        <row r="276">
          <cell r="K276">
            <v>-1360019</v>
          </cell>
          <cell r="L276">
            <v>-0.16127337304713718</v>
          </cell>
        </row>
        <row r="277">
          <cell r="K277">
            <v>-1354640</v>
          </cell>
          <cell r="L277">
            <v>-0.12094309976421881</v>
          </cell>
        </row>
        <row r="278">
          <cell r="K278">
            <v>-1354640</v>
          </cell>
          <cell r="L278">
            <v>-0.16240611960223306</v>
          </cell>
        </row>
        <row r="279">
          <cell r="K279">
            <v>-1353765</v>
          </cell>
          <cell r="L279">
            <v>-0.10989210358795873</v>
          </cell>
        </row>
        <row r="280">
          <cell r="K280">
            <v>-1350782</v>
          </cell>
          <cell r="L280">
            <v>-0.15108487161473605</v>
          </cell>
        </row>
        <row r="281">
          <cell r="K281">
            <v>-1347593</v>
          </cell>
          <cell r="L281">
            <v>-5.9339647047038008E-2</v>
          </cell>
        </row>
        <row r="282">
          <cell r="K282">
            <v>-1347310</v>
          </cell>
          <cell r="L282">
            <v>-6.8538387138340345E-2</v>
          </cell>
        </row>
        <row r="283">
          <cell r="K283">
            <v>-1347052</v>
          </cell>
          <cell r="L283">
            <v>-0.11214430108325381</v>
          </cell>
        </row>
        <row r="284">
          <cell r="K284">
            <v>-1343988</v>
          </cell>
          <cell r="L284">
            <v>-0.15760982565312792</v>
          </cell>
        </row>
        <row r="285">
          <cell r="K285">
            <v>-1341802</v>
          </cell>
          <cell r="L285">
            <v>-0.16083258848386206</v>
          </cell>
        </row>
        <row r="286">
          <cell r="K286">
            <v>-1339745</v>
          </cell>
          <cell r="L286">
            <v>-0.16344618431186489</v>
          </cell>
        </row>
        <row r="287">
          <cell r="K287">
            <v>-1338972</v>
          </cell>
          <cell r="L287">
            <v>-0.12771422243494593</v>
          </cell>
        </row>
        <row r="288">
          <cell r="K288">
            <v>-1337982</v>
          </cell>
          <cell r="L288">
            <v>-0.16296925698295511</v>
          </cell>
        </row>
        <row r="289">
          <cell r="K289">
            <v>-1336219</v>
          </cell>
          <cell r="L289">
            <v>-0.10368346529082015</v>
          </cell>
        </row>
        <row r="290">
          <cell r="K290">
            <v>-1335357</v>
          </cell>
          <cell r="L290">
            <v>-0.12962000914377569</v>
          </cell>
        </row>
        <row r="291">
          <cell r="K291">
            <v>-1334314</v>
          </cell>
          <cell r="L291">
            <v>-0.14291609832327318</v>
          </cell>
        </row>
        <row r="292">
          <cell r="K292">
            <v>-1329924</v>
          </cell>
          <cell r="L292">
            <v>-0.12897769828763109</v>
          </cell>
        </row>
        <row r="293">
          <cell r="K293">
            <v>-1326936</v>
          </cell>
          <cell r="L293">
            <v>-0.29367185202119939</v>
          </cell>
        </row>
        <row r="294">
          <cell r="K294">
            <v>-1323684</v>
          </cell>
          <cell r="L294">
            <v>-0.13718735270085231</v>
          </cell>
        </row>
        <row r="295">
          <cell r="K295">
            <v>-1314059</v>
          </cell>
          <cell r="L295">
            <v>-0.1194612883257834</v>
          </cell>
        </row>
        <row r="296">
          <cell r="K296">
            <v>-1308259</v>
          </cell>
          <cell r="L296">
            <v>-0.35055237241870496</v>
          </cell>
        </row>
        <row r="297">
          <cell r="K297">
            <v>-1307588</v>
          </cell>
          <cell r="L297">
            <v>-0.13909507378084857</v>
          </cell>
        </row>
        <row r="298">
          <cell r="K298">
            <v>-1305102</v>
          </cell>
          <cell r="L298">
            <v>-0.12261475397745737</v>
          </cell>
        </row>
        <row r="299">
          <cell r="K299">
            <v>-1298798</v>
          </cell>
          <cell r="L299">
            <v>-7.8126801775071586E-2</v>
          </cell>
        </row>
        <row r="300">
          <cell r="K300">
            <v>-1296450</v>
          </cell>
          <cell r="L300">
            <v>-0.18358807958329776</v>
          </cell>
        </row>
        <row r="301">
          <cell r="K301">
            <v>-1294616</v>
          </cell>
          <cell r="L301">
            <v>-0.11289223703239921</v>
          </cell>
        </row>
        <row r="302">
          <cell r="K302">
            <v>-1292624</v>
          </cell>
          <cell r="L302">
            <v>-0.22716966197233593</v>
          </cell>
        </row>
        <row r="303">
          <cell r="K303">
            <v>-1291317</v>
          </cell>
          <cell r="L303">
            <v>-0.11072867219179432</v>
          </cell>
        </row>
        <row r="304">
          <cell r="K304">
            <v>-1290923</v>
          </cell>
          <cell r="L304">
            <v>-0.10812511097933188</v>
          </cell>
        </row>
        <row r="305">
          <cell r="K305">
            <v>-1290290</v>
          </cell>
          <cell r="L305">
            <v>-0.16663016263064614</v>
          </cell>
        </row>
        <row r="306">
          <cell r="K306">
            <v>-1289372</v>
          </cell>
          <cell r="L306">
            <v>-0.11176134732989547</v>
          </cell>
        </row>
        <row r="307">
          <cell r="K307">
            <v>-1286501</v>
          </cell>
          <cell r="L307">
            <v>-0.20123591447456821</v>
          </cell>
        </row>
        <row r="308">
          <cell r="K308">
            <v>-1285894</v>
          </cell>
          <cell r="L308">
            <v>-0.16633427252249514</v>
          </cell>
        </row>
        <row r="309">
          <cell r="K309">
            <v>-1285848</v>
          </cell>
          <cell r="L309">
            <v>-9.8447974851914366E-2</v>
          </cell>
        </row>
        <row r="310">
          <cell r="K310">
            <v>-1283298</v>
          </cell>
          <cell r="L310">
            <v>-0.22012931609713357</v>
          </cell>
        </row>
        <row r="311">
          <cell r="K311">
            <v>-1279193</v>
          </cell>
          <cell r="L311">
            <v>-0.1069000016546526</v>
          </cell>
        </row>
        <row r="312">
          <cell r="K312">
            <v>-1278550</v>
          </cell>
          <cell r="L312">
            <v>-0.1752262159415221</v>
          </cell>
        </row>
        <row r="313">
          <cell r="K313">
            <v>-1273232</v>
          </cell>
          <cell r="L313">
            <v>-0.22575051471667709</v>
          </cell>
        </row>
        <row r="314">
          <cell r="K314">
            <v>-1271079</v>
          </cell>
          <cell r="L314">
            <v>-0.12974893966692017</v>
          </cell>
        </row>
        <row r="315">
          <cell r="K315">
            <v>-1269425</v>
          </cell>
          <cell r="L315">
            <v>-0.10235567420574117</v>
          </cell>
        </row>
        <row r="316">
          <cell r="K316">
            <v>-1267403</v>
          </cell>
          <cell r="L316">
            <v>-0.17231260810299684</v>
          </cell>
        </row>
        <row r="317">
          <cell r="K317">
            <v>-1265795</v>
          </cell>
          <cell r="L317">
            <v>-0.1819585475573787</v>
          </cell>
        </row>
        <row r="318">
          <cell r="K318">
            <v>-1264050</v>
          </cell>
          <cell r="L318">
            <v>-9.7193487586522048E-2</v>
          </cell>
        </row>
        <row r="319">
          <cell r="K319">
            <v>-1263470</v>
          </cell>
          <cell r="L319">
            <v>-0.21017647591139074</v>
          </cell>
        </row>
        <row r="320">
          <cell r="K320">
            <v>-1260452</v>
          </cell>
          <cell r="L320">
            <v>-0.12330775549718691</v>
          </cell>
        </row>
        <row r="321">
          <cell r="K321">
            <v>-1254563</v>
          </cell>
          <cell r="L321">
            <v>-9.734093741637305E-2</v>
          </cell>
        </row>
        <row r="322">
          <cell r="K322">
            <v>-1252844</v>
          </cell>
          <cell r="L322">
            <v>-0.16362952223241969</v>
          </cell>
        </row>
        <row r="323">
          <cell r="K323">
            <v>-1252273</v>
          </cell>
          <cell r="L323">
            <v>-0.13166182399768528</v>
          </cell>
        </row>
        <row r="324">
          <cell r="K324">
            <v>-1249704</v>
          </cell>
          <cell r="L324">
            <v>-0.14223548347958984</v>
          </cell>
        </row>
        <row r="325">
          <cell r="K325">
            <v>-1249426</v>
          </cell>
          <cell r="L325">
            <v>-0.14456125346137394</v>
          </cell>
        </row>
        <row r="326">
          <cell r="K326">
            <v>-1249324</v>
          </cell>
          <cell r="L326">
            <v>-0.19910288288041339</v>
          </cell>
        </row>
        <row r="327">
          <cell r="K327">
            <v>-1248990</v>
          </cell>
          <cell r="L327">
            <v>-0.18667726455982225</v>
          </cell>
        </row>
        <row r="328">
          <cell r="K328">
            <v>-1247080</v>
          </cell>
          <cell r="L328">
            <v>-0.13331990598288954</v>
          </cell>
        </row>
        <row r="329">
          <cell r="K329">
            <v>-1246872</v>
          </cell>
          <cell r="L329">
            <v>-0.10765028317866333</v>
          </cell>
        </row>
        <row r="330">
          <cell r="K330">
            <v>-1242607</v>
          </cell>
          <cell r="L330">
            <v>-9.7752891899095293E-2</v>
          </cell>
        </row>
        <row r="331">
          <cell r="K331">
            <v>-1240326</v>
          </cell>
          <cell r="L331">
            <v>-0.11703835291810799</v>
          </cell>
        </row>
        <row r="332">
          <cell r="K332">
            <v>-1240288</v>
          </cell>
          <cell r="L332">
            <v>-0.12967622555830949</v>
          </cell>
        </row>
        <row r="333">
          <cell r="K333">
            <v>-1238773</v>
          </cell>
          <cell r="L333">
            <v>-0.11400122562271121</v>
          </cell>
        </row>
        <row r="334">
          <cell r="K334">
            <v>-1237161</v>
          </cell>
          <cell r="L334">
            <v>-0.195643985038741</v>
          </cell>
        </row>
        <row r="335">
          <cell r="K335">
            <v>-1234525</v>
          </cell>
          <cell r="L335">
            <v>-0.10254071560590743</v>
          </cell>
        </row>
        <row r="336">
          <cell r="K336">
            <v>-1232562</v>
          </cell>
          <cell r="L336">
            <v>-0.23872342749699893</v>
          </cell>
        </row>
        <row r="337">
          <cell r="K337">
            <v>-1232205</v>
          </cell>
          <cell r="L337">
            <v>-0.12087349926477585</v>
          </cell>
        </row>
        <row r="338">
          <cell r="K338">
            <v>-1228638</v>
          </cell>
          <cell r="L338">
            <v>-0.15164620403127474</v>
          </cell>
        </row>
        <row r="339">
          <cell r="K339">
            <v>-1228426</v>
          </cell>
          <cell r="L339">
            <v>-0.14256491649614325</v>
          </cell>
        </row>
        <row r="340">
          <cell r="K340">
            <v>-1228422</v>
          </cell>
          <cell r="L340">
            <v>-0.15989898064272928</v>
          </cell>
        </row>
        <row r="341">
          <cell r="K341">
            <v>-1225588</v>
          </cell>
          <cell r="L341">
            <v>-0.1756652763996063</v>
          </cell>
        </row>
        <row r="342">
          <cell r="K342">
            <v>-1224422</v>
          </cell>
          <cell r="L342">
            <v>-0.13829565303820851</v>
          </cell>
        </row>
        <row r="343">
          <cell r="K343">
            <v>-1223237</v>
          </cell>
          <cell r="L343">
            <v>-5.6933692127619208E-2</v>
          </cell>
        </row>
        <row r="344">
          <cell r="K344">
            <v>-1221900</v>
          </cell>
          <cell r="L344">
            <v>-0.20508508286736438</v>
          </cell>
        </row>
        <row r="345">
          <cell r="K345">
            <v>-1221791</v>
          </cell>
          <cell r="L345">
            <v>-0.137431649241432</v>
          </cell>
        </row>
        <row r="346">
          <cell r="K346">
            <v>-1221566</v>
          </cell>
          <cell r="L346">
            <v>-0.24295252011583923</v>
          </cell>
        </row>
        <row r="347">
          <cell r="K347">
            <v>-1221338</v>
          </cell>
          <cell r="L347">
            <v>-0.10197582130230586</v>
          </cell>
        </row>
        <row r="348">
          <cell r="K348">
            <v>-1220427</v>
          </cell>
          <cell r="L348">
            <v>-0.12904273954508894</v>
          </cell>
        </row>
        <row r="349">
          <cell r="K349">
            <v>-1217931</v>
          </cell>
          <cell r="L349">
            <v>-0.11779327617617882</v>
          </cell>
        </row>
        <row r="350">
          <cell r="K350">
            <v>-1217282</v>
          </cell>
          <cell r="L350">
            <v>-0.18370435430880838</v>
          </cell>
        </row>
        <row r="351">
          <cell r="K351">
            <v>-1216120</v>
          </cell>
          <cell r="L351">
            <v>-0.12922962092701201</v>
          </cell>
        </row>
        <row r="352">
          <cell r="K352">
            <v>-1216119</v>
          </cell>
          <cell r="L352">
            <v>-0.15228069999693214</v>
          </cell>
        </row>
        <row r="353">
          <cell r="K353">
            <v>-1215927</v>
          </cell>
          <cell r="L353">
            <v>-0.16413770090020624</v>
          </cell>
        </row>
        <row r="354">
          <cell r="K354">
            <v>-1213815</v>
          </cell>
          <cell r="L354">
            <v>-0.18377378389905374</v>
          </cell>
        </row>
        <row r="355">
          <cell r="K355">
            <v>-1210289</v>
          </cell>
          <cell r="L355">
            <v>-0.14652233587030858</v>
          </cell>
        </row>
        <row r="356">
          <cell r="K356">
            <v>-1208576</v>
          </cell>
          <cell r="L356">
            <v>-0.11269126939547942</v>
          </cell>
        </row>
        <row r="357">
          <cell r="K357">
            <v>-1207668</v>
          </cell>
          <cell r="L357">
            <v>-0.13638687511738087</v>
          </cell>
        </row>
        <row r="358">
          <cell r="K358">
            <v>-1206784</v>
          </cell>
          <cell r="L358">
            <v>-0.21390485042946381</v>
          </cell>
        </row>
        <row r="359">
          <cell r="K359">
            <v>-1205318</v>
          </cell>
          <cell r="L359">
            <v>-0.12240317315306799</v>
          </cell>
        </row>
        <row r="360">
          <cell r="K360">
            <v>-1203633</v>
          </cell>
          <cell r="L360">
            <v>-0.17278148894342193</v>
          </cell>
        </row>
        <row r="361">
          <cell r="K361">
            <v>-1200423</v>
          </cell>
          <cell r="L361">
            <v>-0.12497933362012924</v>
          </cell>
        </row>
        <row r="362">
          <cell r="K362">
            <v>-1199889</v>
          </cell>
          <cell r="L362">
            <v>-0.17708905082556961</v>
          </cell>
        </row>
        <row r="363">
          <cell r="K363">
            <v>-1199463</v>
          </cell>
          <cell r="L363">
            <v>-0.13221583713504631</v>
          </cell>
        </row>
        <row r="364">
          <cell r="K364">
            <v>-1198186</v>
          </cell>
          <cell r="L364">
            <v>-9.2267554392251039E-2</v>
          </cell>
        </row>
        <row r="365">
          <cell r="K365">
            <v>-1197312</v>
          </cell>
          <cell r="L365">
            <v>-0.18162525441009095</v>
          </cell>
        </row>
        <row r="366">
          <cell r="K366">
            <v>-1197272</v>
          </cell>
          <cell r="L366">
            <v>-9.052225067484998E-2</v>
          </cell>
        </row>
        <row r="367">
          <cell r="K367">
            <v>-1194024</v>
          </cell>
          <cell r="L367">
            <v>-0.16111933858737343</v>
          </cell>
        </row>
        <row r="368">
          <cell r="K368">
            <v>-1191238</v>
          </cell>
          <cell r="L368">
            <v>-0.10235361116629216</v>
          </cell>
        </row>
        <row r="369">
          <cell r="K369">
            <v>-1190922</v>
          </cell>
          <cell r="L369">
            <v>-0.10108863719857315</v>
          </cell>
        </row>
        <row r="370">
          <cell r="K370">
            <v>-1188460</v>
          </cell>
          <cell r="L370">
            <v>-8.7051666994815258E-2</v>
          </cell>
        </row>
        <row r="371">
          <cell r="K371">
            <v>-1187694</v>
          </cell>
          <cell r="L371">
            <v>-0.14299296613600762</v>
          </cell>
        </row>
        <row r="372">
          <cell r="K372">
            <v>-1186881</v>
          </cell>
          <cell r="L372">
            <v>-0.29695298690348559</v>
          </cell>
        </row>
        <row r="373">
          <cell r="K373">
            <v>-1184026</v>
          </cell>
          <cell r="L373">
            <v>-0.11558737696413687</v>
          </cell>
        </row>
        <row r="374">
          <cell r="K374">
            <v>-1183667</v>
          </cell>
          <cell r="L374">
            <v>-0.12835852553941743</v>
          </cell>
        </row>
        <row r="375">
          <cell r="K375">
            <v>-1182607</v>
          </cell>
          <cell r="L375">
            <v>-0.14372573898121344</v>
          </cell>
        </row>
        <row r="376">
          <cell r="K376">
            <v>-1180932</v>
          </cell>
          <cell r="L376">
            <v>-0.1154667471819016</v>
          </cell>
        </row>
        <row r="377">
          <cell r="K377">
            <v>-1180878</v>
          </cell>
          <cell r="L377">
            <v>-0.14317563633656566</v>
          </cell>
        </row>
        <row r="378">
          <cell r="K378">
            <v>-1180317</v>
          </cell>
          <cell r="L378">
            <v>-0.11025275100144262</v>
          </cell>
        </row>
        <row r="379">
          <cell r="K379">
            <v>-1180177</v>
          </cell>
          <cell r="L379">
            <v>-0.16941900151090472</v>
          </cell>
        </row>
        <row r="380">
          <cell r="K380">
            <v>-1178801</v>
          </cell>
          <cell r="L380">
            <v>-0.2420083224678094</v>
          </cell>
        </row>
        <row r="381">
          <cell r="K381">
            <v>-1178485</v>
          </cell>
          <cell r="L381">
            <v>-0.19779610210000537</v>
          </cell>
        </row>
        <row r="382">
          <cell r="K382">
            <v>-1177379</v>
          </cell>
          <cell r="L382">
            <v>-0.14110469666263584</v>
          </cell>
        </row>
        <row r="383">
          <cell r="K383">
            <v>-1176507</v>
          </cell>
          <cell r="L383">
            <v>-3.5467590291687466E-2</v>
          </cell>
        </row>
        <row r="384">
          <cell r="K384">
            <v>-1175370</v>
          </cell>
          <cell r="L384">
            <v>-0.17326839951281944</v>
          </cell>
        </row>
        <row r="385">
          <cell r="K385">
            <v>-1173857</v>
          </cell>
          <cell r="L385">
            <v>-8.0117039728355127E-2</v>
          </cell>
        </row>
        <row r="386">
          <cell r="K386">
            <v>-1168044</v>
          </cell>
          <cell r="L386">
            <v>-0.1104827431604725</v>
          </cell>
        </row>
        <row r="387">
          <cell r="K387">
            <v>-1167450</v>
          </cell>
          <cell r="L387">
            <v>-0.1388406245919338</v>
          </cell>
        </row>
        <row r="388">
          <cell r="K388">
            <v>-1166914</v>
          </cell>
          <cell r="L388">
            <v>-0.13322496447643298</v>
          </cell>
        </row>
        <row r="389">
          <cell r="K389">
            <v>-1165804</v>
          </cell>
          <cell r="L389">
            <v>-0.11505141274518163</v>
          </cell>
        </row>
        <row r="390">
          <cell r="K390">
            <v>-1163118</v>
          </cell>
          <cell r="L390">
            <v>-9.9356274246066606E-2</v>
          </cell>
        </row>
        <row r="391">
          <cell r="K391">
            <v>-1162760</v>
          </cell>
          <cell r="L391">
            <v>-0.11059414821932825</v>
          </cell>
        </row>
        <row r="392">
          <cell r="K392">
            <v>-1162742</v>
          </cell>
          <cell r="L392">
            <v>-9.9623514344214015E-2</v>
          </cell>
        </row>
        <row r="393">
          <cell r="K393">
            <v>-1161773</v>
          </cell>
          <cell r="L393">
            <v>-0.22394639811493586</v>
          </cell>
        </row>
        <row r="394">
          <cell r="K394">
            <v>-1160991</v>
          </cell>
          <cell r="L394">
            <v>-0.11920496142904138</v>
          </cell>
        </row>
        <row r="395">
          <cell r="K395">
            <v>-1160736</v>
          </cell>
          <cell r="L395">
            <v>-5.7978992045980553E-2</v>
          </cell>
        </row>
        <row r="396">
          <cell r="K396">
            <v>-1159679</v>
          </cell>
          <cell r="L396">
            <v>-0.21029985635808165</v>
          </cell>
        </row>
        <row r="397">
          <cell r="K397">
            <v>-1157892</v>
          </cell>
          <cell r="L397">
            <v>-8.9963971429812356E-2</v>
          </cell>
        </row>
        <row r="398">
          <cell r="K398">
            <v>-1157795</v>
          </cell>
          <cell r="L398">
            <v>-0.22754255533869458</v>
          </cell>
        </row>
        <row r="399">
          <cell r="K399">
            <v>-1157375</v>
          </cell>
          <cell r="L399">
            <v>-0.11049837428118175</v>
          </cell>
        </row>
        <row r="400">
          <cell r="K400">
            <v>-1154452</v>
          </cell>
          <cell r="L400">
            <v>-0.10686126932954979</v>
          </cell>
        </row>
        <row r="401">
          <cell r="K401">
            <v>-1154314</v>
          </cell>
          <cell r="L401">
            <v>-9.7757979314652299E-2</v>
          </cell>
        </row>
        <row r="402">
          <cell r="K402">
            <v>-1152918</v>
          </cell>
          <cell r="L402">
            <v>-0.33483326847231981</v>
          </cell>
        </row>
        <row r="403">
          <cell r="K403">
            <v>-1151277</v>
          </cell>
          <cell r="L403">
            <v>-0.13446045045909941</v>
          </cell>
        </row>
        <row r="404">
          <cell r="K404">
            <v>-1150637</v>
          </cell>
          <cell r="L404">
            <v>-0.1254402149312881</v>
          </cell>
        </row>
        <row r="405">
          <cell r="K405">
            <v>-1149978</v>
          </cell>
          <cell r="L405">
            <v>-0.11832986242912806</v>
          </cell>
        </row>
        <row r="406">
          <cell r="K406">
            <v>-1149817</v>
          </cell>
          <cell r="L406">
            <v>-0.13704209184783236</v>
          </cell>
        </row>
        <row r="407">
          <cell r="K407">
            <v>-1149422</v>
          </cell>
          <cell r="L407">
            <v>-0.25737302274507906</v>
          </cell>
        </row>
        <row r="408">
          <cell r="K408">
            <v>-1148277</v>
          </cell>
          <cell r="L408">
            <v>-0.19489667027738239</v>
          </cell>
        </row>
        <row r="409">
          <cell r="K409">
            <v>-1143803</v>
          </cell>
          <cell r="L409">
            <v>-0.13720109539877337</v>
          </cell>
        </row>
        <row r="410">
          <cell r="K410">
            <v>-1143022</v>
          </cell>
          <cell r="L410">
            <v>-0.15935788512873791</v>
          </cell>
        </row>
        <row r="411">
          <cell r="K411">
            <v>-1142995</v>
          </cell>
          <cell r="L411">
            <v>-0.10425740581994201</v>
          </cell>
        </row>
        <row r="412">
          <cell r="K412">
            <v>-1141212</v>
          </cell>
          <cell r="L412">
            <v>-0.11733755135391737</v>
          </cell>
        </row>
        <row r="413">
          <cell r="K413">
            <v>-1138765</v>
          </cell>
          <cell r="L413">
            <v>-0.15124607861106462</v>
          </cell>
        </row>
        <row r="414">
          <cell r="K414">
            <v>-1137567</v>
          </cell>
          <cell r="L414">
            <v>-0.11779064073609689</v>
          </cell>
        </row>
        <row r="415">
          <cell r="K415">
            <v>-1137564</v>
          </cell>
          <cell r="L415">
            <v>-0.12330377424896509</v>
          </cell>
        </row>
        <row r="416">
          <cell r="K416">
            <v>-1137541</v>
          </cell>
          <cell r="L416">
            <v>-0.16175733662173553</v>
          </cell>
        </row>
        <row r="417">
          <cell r="K417">
            <v>-1136544</v>
          </cell>
          <cell r="L417">
            <v>-8.2492975485183626E-2</v>
          </cell>
        </row>
        <row r="418">
          <cell r="K418">
            <v>-1136125</v>
          </cell>
          <cell r="L418">
            <v>-0.23953544513165093</v>
          </cell>
        </row>
        <row r="419">
          <cell r="K419">
            <v>-1135536</v>
          </cell>
          <cell r="L419">
            <v>-0.14538787435710637</v>
          </cell>
        </row>
        <row r="420">
          <cell r="K420">
            <v>-1135310</v>
          </cell>
          <cell r="L420">
            <v>-0.14363941598876198</v>
          </cell>
        </row>
        <row r="421">
          <cell r="K421">
            <v>-1133674</v>
          </cell>
          <cell r="L421">
            <v>-0.20478133938051546</v>
          </cell>
        </row>
        <row r="422">
          <cell r="K422">
            <v>-1132437</v>
          </cell>
          <cell r="L422">
            <v>-0.14780899639743658</v>
          </cell>
        </row>
        <row r="423">
          <cell r="K423">
            <v>-1132418</v>
          </cell>
          <cell r="L423">
            <v>-0.10774344717795911</v>
          </cell>
        </row>
        <row r="424">
          <cell r="K424">
            <v>-1130040</v>
          </cell>
          <cell r="L424">
            <v>-0.22996814341689631</v>
          </cell>
        </row>
        <row r="425">
          <cell r="K425">
            <v>-1126516</v>
          </cell>
          <cell r="L425">
            <v>-0.15905720866964548</v>
          </cell>
        </row>
        <row r="426">
          <cell r="K426">
            <v>-1124557</v>
          </cell>
          <cell r="L426">
            <v>-0.19843637591138027</v>
          </cell>
        </row>
        <row r="427">
          <cell r="K427">
            <v>-1123172</v>
          </cell>
          <cell r="L427">
            <v>-0.18300053409072764</v>
          </cell>
        </row>
        <row r="428">
          <cell r="K428">
            <v>-1122410</v>
          </cell>
          <cell r="L428">
            <v>-0.14393785797394393</v>
          </cell>
        </row>
        <row r="429">
          <cell r="K429">
            <v>-1121142</v>
          </cell>
          <cell r="L429">
            <v>-0.19661893342565009</v>
          </cell>
        </row>
        <row r="430">
          <cell r="K430">
            <v>-1120610</v>
          </cell>
          <cell r="L430">
            <v>-0.14001606059595131</v>
          </cell>
        </row>
        <row r="431">
          <cell r="K431">
            <v>-1119784</v>
          </cell>
          <cell r="L431">
            <v>-0.11110998656698973</v>
          </cell>
        </row>
        <row r="432">
          <cell r="K432">
            <v>-1113576</v>
          </cell>
          <cell r="L432">
            <v>-0.18499147867958821</v>
          </cell>
        </row>
        <row r="433">
          <cell r="K433">
            <v>-1111679</v>
          </cell>
          <cell r="L433">
            <v>-0.1508157458574404</v>
          </cell>
        </row>
        <row r="434">
          <cell r="K434">
            <v>-1109400</v>
          </cell>
          <cell r="L434">
            <v>-0.11379251667013186</v>
          </cell>
        </row>
        <row r="435">
          <cell r="K435">
            <v>-1108146</v>
          </cell>
          <cell r="L435">
            <v>-0.11321294838374052</v>
          </cell>
        </row>
        <row r="436">
          <cell r="K436">
            <v>-1107574</v>
          </cell>
          <cell r="L436">
            <v>-0.14952554630216641</v>
          </cell>
        </row>
        <row r="437">
          <cell r="K437">
            <v>-1107259</v>
          </cell>
          <cell r="L437">
            <v>-0.17197495064836632</v>
          </cell>
        </row>
        <row r="438">
          <cell r="K438">
            <v>-1106620</v>
          </cell>
          <cell r="L438">
            <v>-0.17390161960046094</v>
          </cell>
        </row>
        <row r="439">
          <cell r="K439">
            <v>-1106596</v>
          </cell>
          <cell r="L439">
            <v>-0.11000186584356159</v>
          </cell>
        </row>
        <row r="440">
          <cell r="K440">
            <v>-1106572</v>
          </cell>
          <cell r="L440">
            <v>-0.15828026557314254</v>
          </cell>
        </row>
        <row r="441">
          <cell r="K441">
            <v>-1105739</v>
          </cell>
          <cell r="L441">
            <v>-0.27041299071305858</v>
          </cell>
        </row>
        <row r="442">
          <cell r="K442">
            <v>-1103974</v>
          </cell>
          <cell r="L442">
            <v>-0.13922994442526063</v>
          </cell>
        </row>
        <row r="443">
          <cell r="K443">
            <v>-1103184</v>
          </cell>
          <cell r="L443">
            <v>-0.10759271081971972</v>
          </cell>
        </row>
        <row r="444">
          <cell r="K444">
            <v>-1102535</v>
          </cell>
          <cell r="L444">
            <v>-0.12794116077069076</v>
          </cell>
        </row>
        <row r="445">
          <cell r="K445">
            <v>-1099281</v>
          </cell>
          <cell r="L445">
            <v>-0.11851073002599347</v>
          </cell>
        </row>
        <row r="446">
          <cell r="K446">
            <v>-1095961</v>
          </cell>
          <cell r="L446">
            <v>-0.33636368100539488</v>
          </cell>
        </row>
        <row r="447">
          <cell r="K447">
            <v>-1095961</v>
          </cell>
          <cell r="L447">
            <v>-0.13512156318526392</v>
          </cell>
        </row>
        <row r="448">
          <cell r="K448">
            <v>-1094807</v>
          </cell>
          <cell r="L448">
            <v>-0.12132597314488698</v>
          </cell>
        </row>
        <row r="449">
          <cell r="K449">
            <v>-1092569</v>
          </cell>
          <cell r="L449">
            <v>-0.10038669176129525</v>
          </cell>
        </row>
        <row r="450">
          <cell r="K450">
            <v>-1090992</v>
          </cell>
          <cell r="L450">
            <v>-4.3107582418568054E-2</v>
          </cell>
        </row>
        <row r="451">
          <cell r="K451">
            <v>-1090145</v>
          </cell>
          <cell r="L451">
            <v>-0.12795537604017404</v>
          </cell>
        </row>
        <row r="452">
          <cell r="K452">
            <v>-1088509</v>
          </cell>
          <cell r="L452">
            <v>-4.1434882888707281E-2</v>
          </cell>
        </row>
        <row r="453">
          <cell r="K453">
            <v>-1088503</v>
          </cell>
          <cell r="L453">
            <v>-0.12230839406318826</v>
          </cell>
        </row>
        <row r="454">
          <cell r="K454">
            <v>-1083853</v>
          </cell>
          <cell r="L454">
            <v>-0.12484746155524362</v>
          </cell>
        </row>
        <row r="455">
          <cell r="K455">
            <v>-1083380</v>
          </cell>
          <cell r="L455">
            <v>-0.18534254531643882</v>
          </cell>
        </row>
        <row r="456">
          <cell r="K456">
            <v>-1080231</v>
          </cell>
          <cell r="L456">
            <v>-6.6045397968657882E-2</v>
          </cell>
        </row>
        <row r="457">
          <cell r="K457">
            <v>-1079014</v>
          </cell>
          <cell r="L457">
            <v>-3.6028119331863687E-2</v>
          </cell>
        </row>
        <row r="458">
          <cell r="K458">
            <v>-1078611</v>
          </cell>
          <cell r="L458">
            <v>-0.12820221464511727</v>
          </cell>
        </row>
        <row r="459">
          <cell r="K459">
            <v>-1076409</v>
          </cell>
          <cell r="L459">
            <v>-0.11492115518069716</v>
          </cell>
        </row>
        <row r="460">
          <cell r="K460">
            <v>-1075476</v>
          </cell>
          <cell r="L460">
            <v>-8.6107523995952256E-2</v>
          </cell>
        </row>
        <row r="461">
          <cell r="K461">
            <v>-1074793</v>
          </cell>
          <cell r="L461">
            <v>-7.2547375810409015E-2</v>
          </cell>
        </row>
        <row r="462">
          <cell r="K462">
            <v>-1074477</v>
          </cell>
          <cell r="L462">
            <v>-0.11841104732046979</v>
          </cell>
        </row>
        <row r="463">
          <cell r="K463">
            <v>-1074003</v>
          </cell>
          <cell r="L463">
            <v>-0.30543189484981836</v>
          </cell>
        </row>
        <row r="464">
          <cell r="K464">
            <v>-1073844</v>
          </cell>
          <cell r="L464">
            <v>-0.17342240206509227</v>
          </cell>
        </row>
        <row r="465">
          <cell r="K465">
            <v>-1072792</v>
          </cell>
          <cell r="L465">
            <v>-0.18366115701913391</v>
          </cell>
        </row>
        <row r="466">
          <cell r="K466">
            <v>-1072476</v>
          </cell>
          <cell r="L466">
            <v>-0.17783778244505311</v>
          </cell>
        </row>
        <row r="467">
          <cell r="K467">
            <v>-1072243</v>
          </cell>
          <cell r="L467">
            <v>-0.12162725339424207</v>
          </cell>
        </row>
        <row r="468">
          <cell r="K468">
            <v>-1066607</v>
          </cell>
          <cell r="L468">
            <v>-0.11896948518540702</v>
          </cell>
        </row>
        <row r="469">
          <cell r="K469">
            <v>-1065740</v>
          </cell>
          <cell r="L469">
            <v>-0.11053940207864775</v>
          </cell>
        </row>
        <row r="470">
          <cell r="K470">
            <v>-1065278</v>
          </cell>
          <cell r="L470">
            <v>-0.1499034817220358</v>
          </cell>
        </row>
        <row r="471">
          <cell r="K471">
            <v>-1062799</v>
          </cell>
          <cell r="L471">
            <v>-0.17790619875127409</v>
          </cell>
        </row>
        <row r="472">
          <cell r="K472">
            <v>-1062606</v>
          </cell>
          <cell r="L472">
            <v>-0.15445085878465914</v>
          </cell>
        </row>
        <row r="473">
          <cell r="K473">
            <v>-1061563</v>
          </cell>
          <cell r="L473">
            <v>-9.0549975502204796E-2</v>
          </cell>
        </row>
        <row r="474">
          <cell r="K474">
            <v>-1060866</v>
          </cell>
          <cell r="L474">
            <v>-0.22331703256904073</v>
          </cell>
        </row>
        <row r="475">
          <cell r="K475">
            <v>-1060449</v>
          </cell>
          <cell r="L475">
            <v>-0.17363462668560994</v>
          </cell>
        </row>
        <row r="476">
          <cell r="K476">
            <v>-1060314</v>
          </cell>
          <cell r="L476">
            <v>-0.11328461756662983</v>
          </cell>
        </row>
        <row r="477">
          <cell r="K477">
            <v>-1054267</v>
          </cell>
          <cell r="L477">
            <v>-0.18388276343822518</v>
          </cell>
        </row>
        <row r="478">
          <cell r="K478">
            <v>-1053300</v>
          </cell>
          <cell r="L478">
            <v>-0.16682880194017477</v>
          </cell>
        </row>
        <row r="479">
          <cell r="K479">
            <v>-1052338</v>
          </cell>
          <cell r="L479">
            <v>-0.14509255227651824</v>
          </cell>
        </row>
        <row r="480">
          <cell r="K480">
            <v>-1051917</v>
          </cell>
          <cell r="L480">
            <v>-0.19803090542468649</v>
          </cell>
        </row>
        <row r="481">
          <cell r="K481">
            <v>-1046859</v>
          </cell>
          <cell r="L481">
            <v>-0.23290234293048409</v>
          </cell>
        </row>
        <row r="482">
          <cell r="K482">
            <v>-1045190</v>
          </cell>
          <cell r="L482">
            <v>-0.11461998975516467</v>
          </cell>
        </row>
        <row r="483">
          <cell r="K483">
            <v>-1045065</v>
          </cell>
          <cell r="L483">
            <v>-0.17130539376808429</v>
          </cell>
        </row>
        <row r="484">
          <cell r="K484">
            <v>-1044494</v>
          </cell>
          <cell r="L484">
            <v>-0.10276277512443763</v>
          </cell>
        </row>
        <row r="485">
          <cell r="K485">
            <v>-1041110</v>
          </cell>
          <cell r="L485">
            <v>-9.9870498628244722E-2</v>
          </cell>
        </row>
        <row r="486">
          <cell r="K486">
            <v>-1040352</v>
          </cell>
          <cell r="L486">
            <v>-0.12610435798902028</v>
          </cell>
        </row>
        <row r="487">
          <cell r="K487">
            <v>-1037766</v>
          </cell>
          <cell r="L487">
            <v>-0.11808304589141055</v>
          </cell>
        </row>
        <row r="488">
          <cell r="K488">
            <v>-1036545</v>
          </cell>
          <cell r="L488">
            <v>-0.17100842582070583</v>
          </cell>
        </row>
        <row r="489">
          <cell r="K489">
            <v>-1036236</v>
          </cell>
          <cell r="L489">
            <v>-0.13714713171014228</v>
          </cell>
        </row>
        <row r="490">
          <cell r="K490">
            <v>-1032771</v>
          </cell>
          <cell r="L490">
            <v>-0.1309272120353985</v>
          </cell>
        </row>
        <row r="491">
          <cell r="K491">
            <v>-1031221</v>
          </cell>
          <cell r="L491">
            <v>-0.12864674662097089</v>
          </cell>
        </row>
        <row r="492">
          <cell r="K492">
            <v>-1030874</v>
          </cell>
          <cell r="L492">
            <v>-9.2977584612502606E-2</v>
          </cell>
        </row>
        <row r="493">
          <cell r="K493">
            <v>-1030190</v>
          </cell>
          <cell r="L493">
            <v>-9.4645851849415541E-2</v>
          </cell>
        </row>
        <row r="494">
          <cell r="K494">
            <v>-1030016</v>
          </cell>
          <cell r="L494">
            <v>-0.26441440435419583</v>
          </cell>
        </row>
        <row r="495">
          <cell r="K495">
            <v>-1029851</v>
          </cell>
          <cell r="L495">
            <v>-0.11146851138025451</v>
          </cell>
        </row>
        <row r="496">
          <cell r="K496">
            <v>-1028565</v>
          </cell>
          <cell r="L496">
            <v>-0.1960138056653081</v>
          </cell>
        </row>
        <row r="497">
          <cell r="K497">
            <v>-1028026</v>
          </cell>
          <cell r="L497">
            <v>-0.12804424339847731</v>
          </cell>
        </row>
        <row r="498">
          <cell r="K498">
            <v>-1027899</v>
          </cell>
          <cell r="L498">
            <v>-9.3091016911898361E-2</v>
          </cell>
        </row>
        <row r="499">
          <cell r="K499">
            <v>-1026430</v>
          </cell>
          <cell r="L499">
            <v>-0.16250391840844539</v>
          </cell>
        </row>
        <row r="500">
          <cell r="K500">
            <v>-1023539</v>
          </cell>
          <cell r="L500">
            <v>-9.9074964511993324E-2</v>
          </cell>
        </row>
        <row r="501">
          <cell r="K501">
            <v>-1023268</v>
          </cell>
          <cell r="L501">
            <v>-0.10160123509978193</v>
          </cell>
        </row>
        <row r="502">
          <cell r="K502">
            <v>-1022265</v>
          </cell>
          <cell r="L502">
            <v>-0.11576531100464924</v>
          </cell>
        </row>
        <row r="503">
          <cell r="K503">
            <v>-1021827</v>
          </cell>
          <cell r="L503">
            <v>-0.11279718590710473</v>
          </cell>
        </row>
        <row r="504">
          <cell r="K504">
            <v>-1021328</v>
          </cell>
          <cell r="L504">
            <v>-0.17997425837765751</v>
          </cell>
        </row>
        <row r="505">
          <cell r="K505">
            <v>-1021040</v>
          </cell>
          <cell r="L505">
            <v>-0.14455300045445343</v>
          </cell>
        </row>
        <row r="506">
          <cell r="K506">
            <v>-1020852</v>
          </cell>
          <cell r="L506">
            <v>-0.16551883815845028</v>
          </cell>
        </row>
        <row r="507">
          <cell r="K507">
            <v>-1019247</v>
          </cell>
          <cell r="L507">
            <v>-0.15119797209434246</v>
          </cell>
        </row>
        <row r="508">
          <cell r="K508">
            <v>-1019246</v>
          </cell>
          <cell r="L508">
            <v>-0.12833980711619164</v>
          </cell>
        </row>
        <row r="509">
          <cell r="K509">
            <v>-1017078</v>
          </cell>
          <cell r="L509">
            <v>-0.1527278755650085</v>
          </cell>
        </row>
        <row r="510">
          <cell r="K510">
            <v>-1015790</v>
          </cell>
          <cell r="L510">
            <v>-0.20040780370969191</v>
          </cell>
        </row>
        <row r="511">
          <cell r="K511">
            <v>-1015725</v>
          </cell>
          <cell r="L511">
            <v>-0.1850900909355466</v>
          </cell>
        </row>
        <row r="512">
          <cell r="K512">
            <v>-1015100</v>
          </cell>
          <cell r="L512">
            <v>-0.15944712013463236</v>
          </cell>
        </row>
        <row r="513">
          <cell r="K513">
            <v>-1014313</v>
          </cell>
          <cell r="L513">
            <v>-3.936155086636213E-2</v>
          </cell>
        </row>
        <row r="514">
          <cell r="K514">
            <v>-1013038</v>
          </cell>
          <cell r="L514">
            <v>-0.20459582127195661</v>
          </cell>
        </row>
        <row r="515">
          <cell r="K515">
            <v>-1012897</v>
          </cell>
          <cell r="L515">
            <v>-0.1414212056483202</v>
          </cell>
        </row>
        <row r="516">
          <cell r="K516">
            <v>-1012742</v>
          </cell>
          <cell r="L516">
            <v>-7.0098535335685871E-2</v>
          </cell>
        </row>
        <row r="517">
          <cell r="K517">
            <v>-1011512</v>
          </cell>
          <cell r="L517">
            <v>-0.17000635982633505</v>
          </cell>
        </row>
        <row r="518">
          <cell r="K518">
            <v>-1011467</v>
          </cell>
          <cell r="L518">
            <v>-0.26655290911869961</v>
          </cell>
        </row>
        <row r="519">
          <cell r="K519">
            <v>-1010755</v>
          </cell>
          <cell r="L519">
            <v>-0.11004747233393557</v>
          </cell>
        </row>
        <row r="520">
          <cell r="K520">
            <v>-1008464</v>
          </cell>
          <cell r="L520">
            <v>-9.8873168403536937E-2</v>
          </cell>
        </row>
        <row r="521">
          <cell r="K521">
            <v>-1008323</v>
          </cell>
          <cell r="L521">
            <v>-0.12885444329390092</v>
          </cell>
        </row>
        <row r="522">
          <cell r="K522">
            <v>-1007447</v>
          </cell>
          <cell r="L522">
            <v>-0.1185309297878779</v>
          </cell>
        </row>
        <row r="523">
          <cell r="K523">
            <v>-1005861</v>
          </cell>
          <cell r="L523">
            <v>-9.7809598489595542E-2</v>
          </cell>
        </row>
        <row r="524">
          <cell r="K524">
            <v>-1005268</v>
          </cell>
          <cell r="L524">
            <v>-9.4803592447195981E-2</v>
          </cell>
        </row>
        <row r="525">
          <cell r="K525">
            <v>-1004178</v>
          </cell>
          <cell r="L525">
            <v>-0.12553395604140086</v>
          </cell>
        </row>
        <row r="526">
          <cell r="K526">
            <v>-1000689</v>
          </cell>
          <cell r="L526">
            <v>-0.18190882571990385</v>
          </cell>
        </row>
        <row r="527">
          <cell r="K527">
            <v>-1000491</v>
          </cell>
          <cell r="L527">
            <v>-0.18035564181137462</v>
          </cell>
        </row>
        <row r="528">
          <cell r="K528">
            <v>-997902</v>
          </cell>
          <cell r="L528">
            <v>-6.9690750793945003E-2</v>
          </cell>
        </row>
        <row r="529">
          <cell r="K529">
            <v>-994138</v>
          </cell>
          <cell r="L529">
            <v>-0.11453454793763319</v>
          </cell>
        </row>
        <row r="530">
          <cell r="K530">
            <v>-993061</v>
          </cell>
          <cell r="L530">
            <v>-0.16651117635518861</v>
          </cell>
        </row>
        <row r="531">
          <cell r="K531">
            <v>-992551</v>
          </cell>
          <cell r="L531">
            <v>-3.1989957377707309E-2</v>
          </cell>
        </row>
        <row r="532">
          <cell r="K532">
            <v>-992517</v>
          </cell>
          <cell r="L532">
            <v>-9.3373212027693692E-2</v>
          </cell>
        </row>
        <row r="533">
          <cell r="K533">
            <v>-991742</v>
          </cell>
          <cell r="L533">
            <v>-0.10736225774013156</v>
          </cell>
        </row>
        <row r="534">
          <cell r="K534">
            <v>-991641</v>
          </cell>
          <cell r="L534">
            <v>-0.10384503978223183</v>
          </cell>
        </row>
        <row r="535">
          <cell r="K535">
            <v>-991491</v>
          </cell>
          <cell r="L535">
            <v>-7.3672626785499989E-2</v>
          </cell>
        </row>
        <row r="536">
          <cell r="K536">
            <v>-990482</v>
          </cell>
          <cell r="L536">
            <v>-0.18089346742643914</v>
          </cell>
        </row>
        <row r="537">
          <cell r="K537">
            <v>-989582</v>
          </cell>
          <cell r="L537">
            <v>-0.13364806566701606</v>
          </cell>
        </row>
        <row r="538">
          <cell r="K538">
            <v>-987518</v>
          </cell>
          <cell r="L538">
            <v>-8.5198668457517224E-2</v>
          </cell>
        </row>
        <row r="539">
          <cell r="K539">
            <v>-987221</v>
          </cell>
          <cell r="L539">
            <v>-0.11671220024417772</v>
          </cell>
        </row>
        <row r="540">
          <cell r="K540">
            <v>-987125</v>
          </cell>
          <cell r="L540">
            <v>-6.1088747058271657E-2</v>
          </cell>
        </row>
        <row r="541">
          <cell r="K541">
            <v>-986360</v>
          </cell>
          <cell r="L541">
            <v>-0.29472984690996212</v>
          </cell>
        </row>
        <row r="542">
          <cell r="K542">
            <v>-985040</v>
          </cell>
          <cell r="L542">
            <v>-0.17383272535527056</v>
          </cell>
        </row>
        <row r="543">
          <cell r="K543">
            <v>-984897</v>
          </cell>
          <cell r="L543">
            <v>-0.16420516555112183</v>
          </cell>
        </row>
        <row r="544">
          <cell r="K544">
            <v>-982592</v>
          </cell>
          <cell r="L544">
            <v>-0.13948006416759776</v>
          </cell>
        </row>
        <row r="545">
          <cell r="K545">
            <v>-982474</v>
          </cell>
          <cell r="L545">
            <v>-0.25261576729216756</v>
          </cell>
        </row>
        <row r="546">
          <cell r="K546">
            <v>-982026</v>
          </cell>
          <cell r="L546">
            <v>-0.18680257620943858</v>
          </cell>
        </row>
        <row r="547">
          <cell r="K547">
            <v>-980084</v>
          </cell>
          <cell r="L547">
            <v>-0.14385118256085999</v>
          </cell>
        </row>
        <row r="548">
          <cell r="K548">
            <v>-979576</v>
          </cell>
          <cell r="L548">
            <v>-0.10327929277465837</v>
          </cell>
        </row>
        <row r="549">
          <cell r="K549">
            <v>-978771</v>
          </cell>
          <cell r="L549">
            <v>-0.10078252930250307</v>
          </cell>
        </row>
        <row r="550">
          <cell r="K550">
            <v>-978689</v>
          </cell>
          <cell r="L550">
            <v>-0.26047791994319297</v>
          </cell>
        </row>
        <row r="551">
          <cell r="K551">
            <v>-977132</v>
          </cell>
          <cell r="L551">
            <v>-0.12081302487682631</v>
          </cell>
        </row>
        <row r="552">
          <cell r="K552">
            <v>-976975</v>
          </cell>
          <cell r="L552">
            <v>-0.17441076839995895</v>
          </cell>
        </row>
        <row r="553">
          <cell r="K553">
            <v>-976928</v>
          </cell>
          <cell r="L553">
            <v>-0.13686279509274993</v>
          </cell>
        </row>
        <row r="554">
          <cell r="K554">
            <v>-976041</v>
          </cell>
          <cell r="L554">
            <v>-0.12838100724875012</v>
          </cell>
        </row>
        <row r="555">
          <cell r="K555">
            <v>-973475</v>
          </cell>
          <cell r="L555">
            <v>-0.15377719505404455</v>
          </cell>
        </row>
        <row r="556">
          <cell r="K556">
            <v>-973238</v>
          </cell>
          <cell r="L556">
            <v>-0.11619251100932393</v>
          </cell>
        </row>
        <row r="557">
          <cell r="K557">
            <v>-970872</v>
          </cell>
          <cell r="L557">
            <v>-0.10063393224463675</v>
          </cell>
        </row>
        <row r="558">
          <cell r="K558">
            <v>-969588</v>
          </cell>
          <cell r="L558">
            <v>-3.3754462834905179E-2</v>
          </cell>
        </row>
        <row r="559">
          <cell r="K559">
            <v>-964757</v>
          </cell>
          <cell r="L559">
            <v>-0.14881514847780059</v>
          </cell>
        </row>
        <row r="560">
          <cell r="K560">
            <v>-964266</v>
          </cell>
          <cell r="L560">
            <v>-6.4009466539320312E-2</v>
          </cell>
        </row>
        <row r="561">
          <cell r="K561">
            <v>-963589</v>
          </cell>
          <cell r="L561">
            <v>-8.8754045143497481E-2</v>
          </cell>
        </row>
        <row r="562">
          <cell r="K562">
            <v>-963330</v>
          </cell>
          <cell r="L562">
            <v>-0.13790999494932721</v>
          </cell>
        </row>
        <row r="563">
          <cell r="K563">
            <v>-962772</v>
          </cell>
          <cell r="L563">
            <v>-8.8335843044625398E-2</v>
          </cell>
        </row>
        <row r="564">
          <cell r="K564">
            <v>-962491</v>
          </cell>
          <cell r="L564">
            <v>-0.236494327645868</v>
          </cell>
        </row>
        <row r="565">
          <cell r="K565">
            <v>-961984</v>
          </cell>
          <cell r="L565">
            <v>-0.18563146138965406</v>
          </cell>
        </row>
        <row r="566">
          <cell r="K566">
            <v>-960322</v>
          </cell>
          <cell r="L566">
            <v>-0.19643600471042871</v>
          </cell>
        </row>
        <row r="567">
          <cell r="K567">
            <v>-959084</v>
          </cell>
          <cell r="L567">
            <v>-9.6721216083601763E-2</v>
          </cell>
        </row>
        <row r="568">
          <cell r="K568">
            <v>-957057</v>
          </cell>
          <cell r="L568">
            <v>-0.10609378841790881</v>
          </cell>
        </row>
        <row r="569">
          <cell r="K569">
            <v>-956256</v>
          </cell>
          <cell r="L569">
            <v>-0.15628987409775341</v>
          </cell>
        </row>
        <row r="570">
          <cell r="K570">
            <v>-954238</v>
          </cell>
          <cell r="L570">
            <v>-0.11259703171966415</v>
          </cell>
        </row>
        <row r="571">
          <cell r="K571">
            <v>-953600</v>
          </cell>
          <cell r="L571">
            <v>-0.11205107160000023</v>
          </cell>
        </row>
        <row r="572">
          <cell r="K572">
            <v>-953122</v>
          </cell>
          <cell r="L572">
            <v>-0.21293414966259955</v>
          </cell>
        </row>
        <row r="573">
          <cell r="K573">
            <v>-952494</v>
          </cell>
          <cell r="L573">
            <v>-8.5137621698404803E-2</v>
          </cell>
        </row>
        <row r="574">
          <cell r="K574">
            <v>-950948</v>
          </cell>
          <cell r="L574">
            <v>-0.22305193007936486</v>
          </cell>
        </row>
        <row r="575">
          <cell r="K575">
            <v>-950245</v>
          </cell>
          <cell r="L575">
            <v>-0.12433717566995552</v>
          </cell>
        </row>
        <row r="576">
          <cell r="K576">
            <v>-950007</v>
          </cell>
          <cell r="L576">
            <v>-0.20047865508935583</v>
          </cell>
        </row>
        <row r="577">
          <cell r="K577">
            <v>-949554</v>
          </cell>
          <cell r="L577">
            <v>-8.032803443782964E-2</v>
          </cell>
        </row>
        <row r="578">
          <cell r="K578">
            <v>-949269</v>
          </cell>
          <cell r="L578">
            <v>-0.11679329016446086</v>
          </cell>
        </row>
        <row r="579">
          <cell r="K579">
            <v>-947247</v>
          </cell>
          <cell r="L579">
            <v>-0.18733217179437991</v>
          </cell>
        </row>
        <row r="580">
          <cell r="K580">
            <v>-945516</v>
          </cell>
          <cell r="L580">
            <v>-0.19664353570532794</v>
          </cell>
        </row>
        <row r="581">
          <cell r="K581">
            <v>-944510</v>
          </cell>
          <cell r="L581">
            <v>-0.15163088568837926</v>
          </cell>
        </row>
        <row r="582">
          <cell r="K582">
            <v>-944510</v>
          </cell>
          <cell r="L582">
            <v>-0.17253214964196989</v>
          </cell>
        </row>
        <row r="583">
          <cell r="K583">
            <v>-943661</v>
          </cell>
          <cell r="L583">
            <v>-0.14592464954291703</v>
          </cell>
        </row>
        <row r="584">
          <cell r="K584">
            <v>-943331</v>
          </cell>
          <cell r="L584">
            <v>-7.6671510800956466E-2</v>
          </cell>
        </row>
        <row r="585">
          <cell r="K585">
            <v>-942797</v>
          </cell>
          <cell r="L585">
            <v>-0.1364950146152053</v>
          </cell>
        </row>
        <row r="586">
          <cell r="K586">
            <v>-942537</v>
          </cell>
          <cell r="L586">
            <v>-0.10116473878035856</v>
          </cell>
        </row>
        <row r="587">
          <cell r="K587">
            <v>-942420</v>
          </cell>
          <cell r="L587">
            <v>-0.13622542169141433</v>
          </cell>
        </row>
        <row r="588">
          <cell r="K588">
            <v>-942166</v>
          </cell>
          <cell r="L588">
            <v>-0.15792602888196169</v>
          </cell>
        </row>
        <row r="589">
          <cell r="K589">
            <v>-941264</v>
          </cell>
          <cell r="L589">
            <v>-0.13651530239448267</v>
          </cell>
        </row>
        <row r="590">
          <cell r="K590">
            <v>-940986</v>
          </cell>
          <cell r="L590">
            <v>-0.1391290950914939</v>
          </cell>
        </row>
        <row r="591">
          <cell r="K591">
            <v>-936510</v>
          </cell>
          <cell r="L591">
            <v>-0.12093682748574827</v>
          </cell>
        </row>
        <row r="592">
          <cell r="K592">
            <v>-935436</v>
          </cell>
          <cell r="L592">
            <v>-0.13900990240257644</v>
          </cell>
        </row>
        <row r="593">
          <cell r="K593">
            <v>-934844</v>
          </cell>
          <cell r="L593">
            <v>-7.1039482582125654E-2</v>
          </cell>
        </row>
        <row r="594">
          <cell r="K594">
            <v>-934358</v>
          </cell>
          <cell r="L594">
            <v>-9.0613260368794316E-2</v>
          </cell>
        </row>
        <row r="595">
          <cell r="K595">
            <v>-932275</v>
          </cell>
          <cell r="L595">
            <v>-9.632998041317091E-2</v>
          </cell>
        </row>
        <row r="596">
          <cell r="K596">
            <v>-931711</v>
          </cell>
          <cell r="L596">
            <v>-9.9406777825540554E-2</v>
          </cell>
        </row>
        <row r="597">
          <cell r="K597">
            <v>-931153</v>
          </cell>
          <cell r="L597">
            <v>-0.18805275598438631</v>
          </cell>
        </row>
        <row r="598">
          <cell r="K598">
            <v>-929628</v>
          </cell>
          <cell r="L598">
            <v>-9.4563754914324019E-2</v>
          </cell>
        </row>
        <row r="599">
          <cell r="K599">
            <v>-929293</v>
          </cell>
          <cell r="L599">
            <v>-0.15665431864635354</v>
          </cell>
        </row>
        <row r="600">
          <cell r="K600">
            <v>-929154</v>
          </cell>
          <cell r="L600">
            <v>-0.10315255910833231</v>
          </cell>
        </row>
        <row r="601">
          <cell r="K601">
            <v>-927896</v>
          </cell>
          <cell r="L601">
            <v>-0.1226802017839542</v>
          </cell>
        </row>
        <row r="602">
          <cell r="K602">
            <v>-925923</v>
          </cell>
          <cell r="L602">
            <v>-0.11782287967031282</v>
          </cell>
        </row>
        <row r="603">
          <cell r="K603">
            <v>-925030</v>
          </cell>
          <cell r="L603">
            <v>-0.14203494621963603</v>
          </cell>
        </row>
        <row r="604">
          <cell r="K604">
            <v>-924528</v>
          </cell>
          <cell r="L604">
            <v>-0.13306484170656932</v>
          </cell>
        </row>
        <row r="605">
          <cell r="K605">
            <v>-924489</v>
          </cell>
          <cell r="L605">
            <v>-0.13774146015134606</v>
          </cell>
        </row>
        <row r="606">
          <cell r="K606">
            <v>-924421</v>
          </cell>
          <cell r="L606">
            <v>-0.1059230178070148</v>
          </cell>
        </row>
        <row r="607">
          <cell r="K607">
            <v>-922612</v>
          </cell>
          <cell r="L607">
            <v>-4.168964778986739E-2</v>
          </cell>
        </row>
        <row r="608">
          <cell r="K608">
            <v>-922234</v>
          </cell>
          <cell r="L608">
            <v>-0.10953547009496169</v>
          </cell>
        </row>
        <row r="609">
          <cell r="K609">
            <v>-921562</v>
          </cell>
          <cell r="L609">
            <v>-7.2455761127029158E-2</v>
          </cell>
        </row>
        <row r="610">
          <cell r="K610">
            <v>-918287</v>
          </cell>
          <cell r="L610">
            <v>-9.2375405361551269E-2</v>
          </cell>
        </row>
        <row r="611">
          <cell r="K611">
            <v>-917781</v>
          </cell>
          <cell r="L611">
            <v>-0.11918781781262321</v>
          </cell>
        </row>
        <row r="612">
          <cell r="K612">
            <v>-917403</v>
          </cell>
          <cell r="L612">
            <v>-0.10391503778433113</v>
          </cell>
        </row>
        <row r="613">
          <cell r="K613">
            <v>-916078</v>
          </cell>
          <cell r="L613">
            <v>-0.13633975593689734</v>
          </cell>
        </row>
        <row r="614">
          <cell r="K614">
            <v>-912982</v>
          </cell>
          <cell r="L614">
            <v>-0.1872050897822965</v>
          </cell>
        </row>
        <row r="615">
          <cell r="K615">
            <v>-911902</v>
          </cell>
          <cell r="L615">
            <v>-0.2397056770875364</v>
          </cell>
        </row>
        <row r="616">
          <cell r="K616">
            <v>-910667</v>
          </cell>
          <cell r="L616">
            <v>-0.10689581019442901</v>
          </cell>
        </row>
        <row r="617">
          <cell r="K617">
            <v>-910030</v>
          </cell>
          <cell r="L617">
            <v>-9.7348287962147104E-2</v>
          </cell>
        </row>
        <row r="618">
          <cell r="K618">
            <v>-909007</v>
          </cell>
          <cell r="L618">
            <v>-0.26719986690080522</v>
          </cell>
        </row>
        <row r="619">
          <cell r="K619">
            <v>-908738</v>
          </cell>
          <cell r="L619">
            <v>-0.14134060947031138</v>
          </cell>
        </row>
        <row r="620">
          <cell r="K620">
            <v>-907369</v>
          </cell>
          <cell r="L620">
            <v>-9.607580358232895E-2</v>
          </cell>
        </row>
        <row r="621">
          <cell r="K621">
            <v>-907008</v>
          </cell>
          <cell r="L621">
            <v>-0.15839960182149204</v>
          </cell>
        </row>
        <row r="622">
          <cell r="K622">
            <v>-906779</v>
          </cell>
          <cell r="L622">
            <v>-0.13810213001730276</v>
          </cell>
        </row>
        <row r="623">
          <cell r="K623">
            <v>-906599</v>
          </cell>
          <cell r="L623">
            <v>-7.1825711620796581E-2</v>
          </cell>
        </row>
        <row r="624">
          <cell r="K624">
            <v>-905393</v>
          </cell>
          <cell r="L624">
            <v>-7.5182325191231053E-2</v>
          </cell>
        </row>
        <row r="625">
          <cell r="K625">
            <v>-903230</v>
          </cell>
          <cell r="L625">
            <v>-0.17345001005293006</v>
          </cell>
        </row>
        <row r="626">
          <cell r="K626">
            <v>-903043</v>
          </cell>
          <cell r="L626">
            <v>-9.3331198772344942E-2</v>
          </cell>
        </row>
        <row r="627">
          <cell r="K627">
            <v>-901833</v>
          </cell>
          <cell r="L627">
            <v>-0.1563043299290694</v>
          </cell>
        </row>
        <row r="628">
          <cell r="K628">
            <v>-897168</v>
          </cell>
          <cell r="L628">
            <v>-9.0160814965460398E-2</v>
          </cell>
        </row>
        <row r="629">
          <cell r="K629">
            <v>-896017</v>
          </cell>
          <cell r="L629">
            <v>-0.14137422926078616</v>
          </cell>
        </row>
        <row r="630">
          <cell r="K630">
            <v>-895281</v>
          </cell>
          <cell r="L630">
            <v>-0.1189820143698451</v>
          </cell>
        </row>
        <row r="631">
          <cell r="K631">
            <v>-895208</v>
          </cell>
          <cell r="L631">
            <v>-7.4425011235981206E-2</v>
          </cell>
        </row>
        <row r="632">
          <cell r="K632">
            <v>-894782</v>
          </cell>
          <cell r="L632">
            <v>-0.16876606851082074</v>
          </cell>
        </row>
        <row r="633">
          <cell r="K633">
            <v>-893113</v>
          </cell>
          <cell r="L633">
            <v>-4.1799072149923712E-2</v>
          </cell>
        </row>
        <row r="634">
          <cell r="K634">
            <v>-891850</v>
          </cell>
          <cell r="L634">
            <v>-0.1781240463168457</v>
          </cell>
        </row>
        <row r="635">
          <cell r="K635">
            <v>-890672</v>
          </cell>
          <cell r="L635">
            <v>-0.12509654310039345</v>
          </cell>
        </row>
        <row r="636">
          <cell r="K636">
            <v>-890624</v>
          </cell>
          <cell r="L636">
            <v>-0.12633423284590192</v>
          </cell>
        </row>
        <row r="637">
          <cell r="K637">
            <v>-889914</v>
          </cell>
          <cell r="L637">
            <v>-3.5746087313074083E-2</v>
          </cell>
        </row>
        <row r="638">
          <cell r="K638">
            <v>-888601</v>
          </cell>
          <cell r="L638">
            <v>-0.15391539824308698</v>
          </cell>
        </row>
        <row r="639">
          <cell r="K639">
            <v>-888210</v>
          </cell>
          <cell r="L639">
            <v>-0.1627333769507128</v>
          </cell>
        </row>
        <row r="640">
          <cell r="K640">
            <v>-885835</v>
          </cell>
          <cell r="L640">
            <v>-7.3604315246010507E-2</v>
          </cell>
        </row>
        <row r="641">
          <cell r="K641">
            <v>-885756</v>
          </cell>
          <cell r="L641">
            <v>-0.13668110134825368</v>
          </cell>
        </row>
        <row r="642">
          <cell r="K642">
            <v>-885619</v>
          </cell>
          <cell r="L642">
            <v>-2.3862924773043019E-2</v>
          </cell>
        </row>
        <row r="643">
          <cell r="K643">
            <v>-884788</v>
          </cell>
          <cell r="L643">
            <v>-0.10762566391143825</v>
          </cell>
        </row>
        <row r="644">
          <cell r="K644">
            <v>-882935</v>
          </cell>
          <cell r="L644">
            <v>-0.14576901125508765</v>
          </cell>
        </row>
        <row r="645">
          <cell r="K645">
            <v>-881957</v>
          </cell>
          <cell r="L645">
            <v>-0.13078476464119335</v>
          </cell>
        </row>
        <row r="646">
          <cell r="K646">
            <v>-881761</v>
          </cell>
          <cell r="L646">
            <v>-0.19174223728161935</v>
          </cell>
        </row>
        <row r="647">
          <cell r="K647">
            <v>-879941</v>
          </cell>
          <cell r="L647">
            <v>-0.10036218350288646</v>
          </cell>
        </row>
        <row r="648">
          <cell r="K648">
            <v>-878915</v>
          </cell>
          <cell r="L648">
            <v>-7.9856143280318814E-2</v>
          </cell>
        </row>
        <row r="649">
          <cell r="K649">
            <v>-877354</v>
          </cell>
          <cell r="L649">
            <v>-0.12770060773771766</v>
          </cell>
        </row>
        <row r="650">
          <cell r="K650">
            <v>-875158</v>
          </cell>
          <cell r="L650">
            <v>-5.4293987638715478E-2</v>
          </cell>
        </row>
        <row r="651">
          <cell r="K651">
            <v>-874267</v>
          </cell>
          <cell r="L651">
            <v>-7.7798657163891199E-2</v>
          </cell>
        </row>
        <row r="652">
          <cell r="K652">
            <v>-873920</v>
          </cell>
          <cell r="L652">
            <v>-0.10875342358868627</v>
          </cell>
        </row>
        <row r="653">
          <cell r="K653">
            <v>-873828</v>
          </cell>
          <cell r="L653">
            <v>-0.18518931387205351</v>
          </cell>
        </row>
        <row r="654">
          <cell r="K654">
            <v>-873118</v>
          </cell>
          <cell r="L654">
            <v>-0.16849168220935495</v>
          </cell>
        </row>
        <row r="655">
          <cell r="K655">
            <v>-872396</v>
          </cell>
          <cell r="L655">
            <v>-6.1372143630328078E-2</v>
          </cell>
        </row>
        <row r="656">
          <cell r="K656">
            <v>-871748</v>
          </cell>
          <cell r="L656">
            <v>-0.10187061403201252</v>
          </cell>
        </row>
        <row r="657">
          <cell r="K657">
            <v>-871699</v>
          </cell>
          <cell r="L657">
            <v>-0.11570985028187467</v>
          </cell>
        </row>
        <row r="658">
          <cell r="K658">
            <v>-869274</v>
          </cell>
          <cell r="L658">
            <v>-0.11443103707923978</v>
          </cell>
        </row>
        <row r="659">
          <cell r="K659">
            <v>-868763</v>
          </cell>
          <cell r="L659">
            <v>-0.11961708785249682</v>
          </cell>
        </row>
        <row r="660">
          <cell r="K660">
            <v>-868692</v>
          </cell>
          <cell r="L660">
            <v>-0.13103079817752838</v>
          </cell>
        </row>
        <row r="661">
          <cell r="K661">
            <v>-867810</v>
          </cell>
          <cell r="L661">
            <v>-0.16410666621281617</v>
          </cell>
        </row>
        <row r="662">
          <cell r="K662">
            <v>-867620</v>
          </cell>
          <cell r="L662">
            <v>-0.14884297668111832</v>
          </cell>
        </row>
        <row r="663">
          <cell r="K663">
            <v>-867194</v>
          </cell>
          <cell r="L663">
            <v>-0.10377128420963955</v>
          </cell>
        </row>
        <row r="664">
          <cell r="K664">
            <v>-865258</v>
          </cell>
          <cell r="L664">
            <v>-0.12034949643537893</v>
          </cell>
        </row>
        <row r="665">
          <cell r="K665">
            <v>-860212</v>
          </cell>
          <cell r="L665">
            <v>-0.15120738342982146</v>
          </cell>
        </row>
        <row r="666">
          <cell r="K666">
            <v>-859851</v>
          </cell>
          <cell r="L666">
            <v>-3.9540011124624491E-2</v>
          </cell>
        </row>
        <row r="667">
          <cell r="K667">
            <v>-859394</v>
          </cell>
          <cell r="L667">
            <v>-0.12500580014089069</v>
          </cell>
        </row>
        <row r="668">
          <cell r="K668">
            <v>-859391</v>
          </cell>
          <cell r="L668">
            <v>-0.23642684157777641</v>
          </cell>
        </row>
        <row r="669">
          <cell r="K669">
            <v>-859380</v>
          </cell>
          <cell r="L669">
            <v>-8.710209334695404E-2</v>
          </cell>
        </row>
        <row r="670">
          <cell r="K670">
            <v>-859113</v>
          </cell>
          <cell r="L670">
            <v>-0.12620479241895421</v>
          </cell>
        </row>
        <row r="671">
          <cell r="K671">
            <v>-858939</v>
          </cell>
          <cell r="L671">
            <v>-0.15227854308547811</v>
          </cell>
        </row>
        <row r="672">
          <cell r="K672">
            <v>-854552</v>
          </cell>
          <cell r="L672">
            <v>-9.4039688165982224E-2</v>
          </cell>
        </row>
        <row r="673">
          <cell r="K673">
            <v>-853779</v>
          </cell>
          <cell r="L673">
            <v>-8.0526933375386689E-2</v>
          </cell>
        </row>
        <row r="674">
          <cell r="K674">
            <v>-853214</v>
          </cell>
          <cell r="L674">
            <v>-0.1385631792744586</v>
          </cell>
        </row>
        <row r="675">
          <cell r="K675">
            <v>-853082</v>
          </cell>
          <cell r="L675">
            <v>-0.12493415226412964</v>
          </cell>
        </row>
        <row r="676">
          <cell r="K676">
            <v>-852160</v>
          </cell>
          <cell r="L676">
            <v>-0.12686880476889498</v>
          </cell>
        </row>
        <row r="677">
          <cell r="K677">
            <v>-851346</v>
          </cell>
          <cell r="L677">
            <v>-0.19713513041637887</v>
          </cell>
        </row>
        <row r="678">
          <cell r="K678">
            <v>-849256</v>
          </cell>
          <cell r="L678">
            <v>-7.1231930870329363E-2</v>
          </cell>
        </row>
        <row r="679">
          <cell r="K679">
            <v>-848084</v>
          </cell>
          <cell r="L679">
            <v>-0.13291898481268899</v>
          </cell>
        </row>
        <row r="680">
          <cell r="K680">
            <v>-847592</v>
          </cell>
          <cell r="L680">
            <v>-0.11428633068109957</v>
          </cell>
        </row>
        <row r="681">
          <cell r="K681">
            <v>-847475</v>
          </cell>
          <cell r="L681">
            <v>-0.11493061173232733</v>
          </cell>
        </row>
        <row r="682">
          <cell r="K682">
            <v>-846495</v>
          </cell>
          <cell r="L682">
            <v>-0.18956501681797619</v>
          </cell>
        </row>
        <row r="683">
          <cell r="K683">
            <v>-846340</v>
          </cell>
          <cell r="L683">
            <v>-0.10924472902637122</v>
          </cell>
        </row>
        <row r="684">
          <cell r="K684">
            <v>-846257</v>
          </cell>
          <cell r="L684">
            <v>-0.13194564305447778</v>
          </cell>
        </row>
        <row r="685">
          <cell r="K685">
            <v>-845513</v>
          </cell>
          <cell r="L685">
            <v>-0.20313693381105216</v>
          </cell>
        </row>
        <row r="686">
          <cell r="K686">
            <v>-844896</v>
          </cell>
          <cell r="L686">
            <v>-0.13107732605953382</v>
          </cell>
        </row>
        <row r="687">
          <cell r="K687">
            <v>-843847</v>
          </cell>
          <cell r="L687">
            <v>-0.13181560651718296</v>
          </cell>
        </row>
        <row r="688">
          <cell r="K688">
            <v>-842206</v>
          </cell>
          <cell r="L688">
            <v>-8.5566535940381411E-2</v>
          </cell>
        </row>
        <row r="689">
          <cell r="K689">
            <v>-838831</v>
          </cell>
          <cell r="L689">
            <v>-0.12005494729613704</v>
          </cell>
        </row>
        <row r="690">
          <cell r="K690">
            <v>-833822</v>
          </cell>
          <cell r="L690">
            <v>-5.1403732436391257E-2</v>
          </cell>
        </row>
        <row r="691">
          <cell r="K691">
            <v>-832462</v>
          </cell>
          <cell r="L691">
            <v>-0.13510131275783011</v>
          </cell>
        </row>
        <row r="692">
          <cell r="K692">
            <v>-830976</v>
          </cell>
          <cell r="L692">
            <v>-9.8315874958471883E-2</v>
          </cell>
        </row>
        <row r="693">
          <cell r="K693">
            <v>-827882</v>
          </cell>
          <cell r="L693">
            <v>-0.13724775058993446</v>
          </cell>
        </row>
        <row r="694">
          <cell r="K694">
            <v>-827602</v>
          </cell>
          <cell r="L694">
            <v>-6.8460131375965072E-2</v>
          </cell>
        </row>
        <row r="695">
          <cell r="K695">
            <v>-827450</v>
          </cell>
          <cell r="L695">
            <v>-0.1265420907484725</v>
          </cell>
        </row>
        <row r="696">
          <cell r="K696">
            <v>-827347</v>
          </cell>
          <cell r="L696">
            <v>-0.1211384286282178</v>
          </cell>
        </row>
        <row r="697">
          <cell r="K697">
            <v>-826333</v>
          </cell>
          <cell r="L697">
            <v>-9.9178149272576593E-2</v>
          </cell>
        </row>
        <row r="698">
          <cell r="K698">
            <v>-825777</v>
          </cell>
          <cell r="L698">
            <v>-0.22708871474052508</v>
          </cell>
        </row>
        <row r="699">
          <cell r="K699">
            <v>-825184</v>
          </cell>
          <cell r="L699">
            <v>-8.9954644625389199E-2</v>
          </cell>
        </row>
        <row r="700">
          <cell r="K700">
            <v>-824502</v>
          </cell>
          <cell r="L700">
            <v>-0.17029651763571588</v>
          </cell>
        </row>
        <row r="701">
          <cell r="K701">
            <v>-822774</v>
          </cell>
          <cell r="L701">
            <v>-0.1669042442851037</v>
          </cell>
        </row>
        <row r="702">
          <cell r="K702">
            <v>-821503</v>
          </cell>
          <cell r="L702">
            <v>-9.1609248006237654E-2</v>
          </cell>
        </row>
        <row r="703">
          <cell r="K703">
            <v>-820979</v>
          </cell>
          <cell r="L703">
            <v>-0.11880104252390226</v>
          </cell>
        </row>
        <row r="704">
          <cell r="K704">
            <v>-820519</v>
          </cell>
          <cell r="L704">
            <v>-0.12887293062037883</v>
          </cell>
        </row>
        <row r="705">
          <cell r="K705">
            <v>-820177</v>
          </cell>
          <cell r="L705">
            <v>-0.12547903139465699</v>
          </cell>
        </row>
        <row r="706">
          <cell r="K706">
            <v>-820101</v>
          </cell>
          <cell r="L706">
            <v>-0.12744887326537416</v>
          </cell>
        </row>
        <row r="707">
          <cell r="K707">
            <v>-819935</v>
          </cell>
          <cell r="L707">
            <v>-9.6817463948871599E-2</v>
          </cell>
        </row>
        <row r="708">
          <cell r="K708">
            <v>-819805</v>
          </cell>
          <cell r="L708">
            <v>-0.14111861034648901</v>
          </cell>
        </row>
        <row r="709">
          <cell r="K709">
            <v>-819149</v>
          </cell>
          <cell r="L709">
            <v>-8.887443480336446E-2</v>
          </cell>
        </row>
        <row r="710">
          <cell r="K710">
            <v>-818051</v>
          </cell>
          <cell r="L710">
            <v>-8.9057914191190635E-2</v>
          </cell>
        </row>
        <row r="711">
          <cell r="K711">
            <v>-814646</v>
          </cell>
          <cell r="L711">
            <v>-0.14331123856596228</v>
          </cell>
        </row>
        <row r="712">
          <cell r="K712">
            <v>-814006</v>
          </cell>
          <cell r="L712">
            <v>-0.11499498066149033</v>
          </cell>
        </row>
        <row r="713">
          <cell r="K713">
            <v>-813534</v>
          </cell>
          <cell r="L713">
            <v>-0.15579116774723323</v>
          </cell>
        </row>
        <row r="714">
          <cell r="K714">
            <v>-813187</v>
          </cell>
          <cell r="L714">
            <v>-0.12957162763017321</v>
          </cell>
        </row>
        <row r="715">
          <cell r="K715">
            <v>-812520</v>
          </cell>
          <cell r="L715">
            <v>-0.10101044005777779</v>
          </cell>
        </row>
        <row r="716">
          <cell r="K716">
            <v>-812257</v>
          </cell>
          <cell r="L716">
            <v>-0.1204615777965235</v>
          </cell>
        </row>
        <row r="717">
          <cell r="K717">
            <v>-812251</v>
          </cell>
          <cell r="L717">
            <v>-9.6854270185937313E-2</v>
          </cell>
        </row>
        <row r="718">
          <cell r="K718">
            <v>-811837</v>
          </cell>
          <cell r="L718">
            <v>-0.11263938627513198</v>
          </cell>
        </row>
        <row r="719">
          <cell r="K719">
            <v>-811488</v>
          </cell>
          <cell r="L719">
            <v>-9.7975386866636802E-2</v>
          </cell>
        </row>
        <row r="720">
          <cell r="K720">
            <v>-810790</v>
          </cell>
          <cell r="L720">
            <v>-3.1084294761572314E-2</v>
          </cell>
        </row>
        <row r="721">
          <cell r="K721">
            <v>-809682</v>
          </cell>
          <cell r="L721">
            <v>-0.14947902714811417</v>
          </cell>
        </row>
        <row r="722">
          <cell r="K722">
            <v>-809112</v>
          </cell>
          <cell r="L722">
            <v>-8.8238305980518503E-2</v>
          </cell>
        </row>
        <row r="723">
          <cell r="K723">
            <v>-809095</v>
          </cell>
          <cell r="L723">
            <v>-0.16631639489770789</v>
          </cell>
        </row>
        <row r="724">
          <cell r="K724">
            <v>-806074</v>
          </cell>
          <cell r="L724">
            <v>-0.23044986774649867</v>
          </cell>
        </row>
        <row r="725">
          <cell r="K725">
            <v>-804015</v>
          </cell>
          <cell r="L725">
            <v>-0.13689597904509004</v>
          </cell>
        </row>
        <row r="726">
          <cell r="K726">
            <v>-803843</v>
          </cell>
          <cell r="L726">
            <v>-0.1186503221970656</v>
          </cell>
        </row>
        <row r="727">
          <cell r="K727">
            <v>-800537</v>
          </cell>
          <cell r="L727">
            <v>-0.1412127898124047</v>
          </cell>
        </row>
        <row r="728">
          <cell r="K728">
            <v>-800275</v>
          </cell>
          <cell r="L728">
            <v>-0.13957314363489609</v>
          </cell>
        </row>
        <row r="729">
          <cell r="K729">
            <v>-799336</v>
          </cell>
          <cell r="L729">
            <v>-0.17670765120944121</v>
          </cell>
        </row>
        <row r="730">
          <cell r="K730">
            <v>-798033</v>
          </cell>
          <cell r="L730">
            <v>-0.15838038736494314</v>
          </cell>
        </row>
        <row r="731">
          <cell r="K731">
            <v>-796974</v>
          </cell>
          <cell r="L731">
            <v>-0.17174905287112582</v>
          </cell>
        </row>
        <row r="732">
          <cell r="K732">
            <v>-796798</v>
          </cell>
          <cell r="L732">
            <v>-0.19334430927402282</v>
          </cell>
        </row>
        <row r="733">
          <cell r="K733">
            <v>-795606</v>
          </cell>
          <cell r="L733">
            <v>-0.11192429270598431</v>
          </cell>
        </row>
        <row r="734">
          <cell r="K734">
            <v>-795484</v>
          </cell>
          <cell r="L734">
            <v>-0.12220101434258603</v>
          </cell>
        </row>
        <row r="735">
          <cell r="K735">
            <v>-793478</v>
          </cell>
          <cell r="L735">
            <v>-0.18082594740838581</v>
          </cell>
        </row>
        <row r="736">
          <cell r="K736">
            <v>-792056</v>
          </cell>
          <cell r="L736">
            <v>-0.22668416285189727</v>
          </cell>
        </row>
        <row r="737">
          <cell r="K737">
            <v>-790209</v>
          </cell>
          <cell r="L737">
            <v>-0.12363621514146188</v>
          </cell>
        </row>
        <row r="738">
          <cell r="K738">
            <v>-789633</v>
          </cell>
          <cell r="L738">
            <v>-9.9729720513328943E-2</v>
          </cell>
        </row>
        <row r="739">
          <cell r="K739">
            <v>-789443</v>
          </cell>
          <cell r="L739">
            <v>-0.11784282647357458</v>
          </cell>
        </row>
        <row r="740">
          <cell r="K740">
            <v>-786644</v>
          </cell>
          <cell r="L740">
            <v>-0.11339847879245592</v>
          </cell>
        </row>
        <row r="741">
          <cell r="K741">
            <v>-786281</v>
          </cell>
          <cell r="L741">
            <v>-9.3724089067571181E-2</v>
          </cell>
        </row>
        <row r="742">
          <cell r="K742">
            <v>-786067</v>
          </cell>
          <cell r="L742">
            <v>-0.14430330483310616</v>
          </cell>
        </row>
        <row r="743">
          <cell r="K743">
            <v>-781375</v>
          </cell>
          <cell r="L743">
            <v>-0.10837967889516323</v>
          </cell>
        </row>
        <row r="744">
          <cell r="K744">
            <v>-778398</v>
          </cell>
          <cell r="L744">
            <v>-0.13922217458655792</v>
          </cell>
        </row>
        <row r="745">
          <cell r="K745">
            <v>-777417</v>
          </cell>
          <cell r="L745">
            <v>-0.13505139362729096</v>
          </cell>
        </row>
        <row r="746">
          <cell r="K746">
            <v>-776676</v>
          </cell>
          <cell r="L746">
            <v>-8.1252475468149871E-2</v>
          </cell>
        </row>
        <row r="747">
          <cell r="K747">
            <v>-776193</v>
          </cell>
          <cell r="L747">
            <v>-0.11120307279697877</v>
          </cell>
        </row>
        <row r="748">
          <cell r="K748">
            <v>-775586</v>
          </cell>
          <cell r="L748">
            <v>-0.26876074663887067</v>
          </cell>
        </row>
        <row r="749">
          <cell r="K749">
            <v>-774767</v>
          </cell>
          <cell r="L749">
            <v>-0.2187072686849115</v>
          </cell>
        </row>
        <row r="750">
          <cell r="K750">
            <v>-771359</v>
          </cell>
          <cell r="L750">
            <v>-0.1483746210129174</v>
          </cell>
        </row>
        <row r="751">
          <cell r="K751">
            <v>-770842</v>
          </cell>
          <cell r="L751">
            <v>-0.15004063216841473</v>
          </cell>
        </row>
        <row r="752">
          <cell r="K752">
            <v>-770019</v>
          </cell>
          <cell r="L752">
            <v>-0.10489877449921947</v>
          </cell>
        </row>
        <row r="753">
          <cell r="K753">
            <v>-769934</v>
          </cell>
          <cell r="L753">
            <v>-0.11275619084552133</v>
          </cell>
        </row>
        <row r="754">
          <cell r="K754">
            <v>-768702</v>
          </cell>
          <cell r="L754">
            <v>-0.15580386640669019</v>
          </cell>
        </row>
        <row r="755">
          <cell r="K755">
            <v>-767047</v>
          </cell>
          <cell r="L755">
            <v>-0.11716061017539411</v>
          </cell>
        </row>
        <row r="756">
          <cell r="K756">
            <v>-766194</v>
          </cell>
          <cell r="L756">
            <v>-0.12555080480465816</v>
          </cell>
        </row>
        <row r="757">
          <cell r="K757">
            <v>-762530</v>
          </cell>
          <cell r="L757">
            <v>-8.7495096164515063E-2</v>
          </cell>
        </row>
        <row r="758">
          <cell r="K758">
            <v>-761521</v>
          </cell>
          <cell r="L758">
            <v>-6.3174634014093484E-2</v>
          </cell>
        </row>
        <row r="759">
          <cell r="K759">
            <v>-759921</v>
          </cell>
          <cell r="L759">
            <v>-0.14585922123808195</v>
          </cell>
        </row>
        <row r="760">
          <cell r="K760">
            <v>-758860</v>
          </cell>
          <cell r="L760">
            <v>-0.17596472079635131</v>
          </cell>
        </row>
        <row r="761">
          <cell r="K761">
            <v>-757470</v>
          </cell>
          <cell r="L761">
            <v>-9.3854428803485199E-2</v>
          </cell>
        </row>
        <row r="762">
          <cell r="K762">
            <v>-756556</v>
          </cell>
          <cell r="L762">
            <v>-0.13520406886765815</v>
          </cell>
        </row>
        <row r="763">
          <cell r="K763">
            <v>-756406</v>
          </cell>
          <cell r="L763">
            <v>-0.15178777652537578</v>
          </cell>
        </row>
        <row r="764">
          <cell r="K764">
            <v>-754235</v>
          </cell>
          <cell r="L764">
            <v>-0.17470325335544626</v>
          </cell>
        </row>
        <row r="765">
          <cell r="K765">
            <v>-751062</v>
          </cell>
          <cell r="L765">
            <v>-0.14138220474406379</v>
          </cell>
        </row>
        <row r="766">
          <cell r="K766">
            <v>-750800</v>
          </cell>
          <cell r="L766">
            <v>-9.7718021295968988E-2</v>
          </cell>
        </row>
        <row r="767">
          <cell r="K767">
            <v>-750313</v>
          </cell>
          <cell r="L767">
            <v>-0.1221494876745602</v>
          </cell>
        </row>
        <row r="768">
          <cell r="K768">
            <v>-747631</v>
          </cell>
          <cell r="L768">
            <v>-0.11478257158183661</v>
          </cell>
        </row>
        <row r="769">
          <cell r="K769">
            <v>-747493</v>
          </cell>
          <cell r="L769">
            <v>-8.5010820073795776E-2</v>
          </cell>
        </row>
        <row r="770">
          <cell r="K770">
            <v>-747467</v>
          </cell>
          <cell r="L770">
            <v>-0.15717577464267479</v>
          </cell>
        </row>
        <row r="771">
          <cell r="K771">
            <v>-746787</v>
          </cell>
          <cell r="L771">
            <v>-0.11595178383776653</v>
          </cell>
        </row>
        <row r="772">
          <cell r="K772">
            <v>-746603</v>
          </cell>
          <cell r="L772">
            <v>-0.14771797811186871</v>
          </cell>
        </row>
        <row r="773">
          <cell r="K773">
            <v>-745830</v>
          </cell>
          <cell r="L773">
            <v>-0.13054107782896762</v>
          </cell>
        </row>
        <row r="774">
          <cell r="K774">
            <v>-745015</v>
          </cell>
          <cell r="L774">
            <v>-0.13492522576429528</v>
          </cell>
        </row>
        <row r="775">
          <cell r="K775">
            <v>-744829</v>
          </cell>
          <cell r="L775">
            <v>-9.7911186653678955E-2</v>
          </cell>
        </row>
        <row r="776">
          <cell r="K776">
            <v>-743840</v>
          </cell>
          <cell r="L776">
            <v>-0.12752870613157552</v>
          </cell>
        </row>
        <row r="777">
          <cell r="K777">
            <v>-743521</v>
          </cell>
          <cell r="L777">
            <v>-0.10582326036312792</v>
          </cell>
        </row>
        <row r="778">
          <cell r="K778">
            <v>-742068</v>
          </cell>
          <cell r="L778">
            <v>-0.10637177341046826</v>
          </cell>
        </row>
        <row r="779">
          <cell r="K779">
            <v>-740915</v>
          </cell>
          <cell r="L779">
            <v>-0.19562711359608637</v>
          </cell>
        </row>
        <row r="780">
          <cell r="K780">
            <v>-740715</v>
          </cell>
          <cell r="L780">
            <v>-3.5651831466852316E-2</v>
          </cell>
        </row>
        <row r="781">
          <cell r="K781">
            <v>-740157</v>
          </cell>
          <cell r="L781">
            <v>-0.12893335333118375</v>
          </cell>
        </row>
        <row r="782">
          <cell r="K782">
            <v>-739543</v>
          </cell>
          <cell r="L782">
            <v>-0.10874951069241838</v>
          </cell>
        </row>
        <row r="783">
          <cell r="K783">
            <v>-739494</v>
          </cell>
          <cell r="L783">
            <v>-3.4096388575279489E-2</v>
          </cell>
        </row>
        <row r="784">
          <cell r="K784">
            <v>-738933</v>
          </cell>
          <cell r="L784">
            <v>-9.2122419979935685E-2</v>
          </cell>
        </row>
        <row r="785">
          <cell r="K785">
            <v>-738095</v>
          </cell>
          <cell r="L785">
            <v>-9.9870712488524124E-2</v>
          </cell>
        </row>
        <row r="786">
          <cell r="K786">
            <v>-736987</v>
          </cell>
          <cell r="L786">
            <v>-7.6233084128467729E-2</v>
          </cell>
        </row>
        <row r="787">
          <cell r="K787">
            <v>-736686</v>
          </cell>
          <cell r="L787">
            <v>-0.11605866911087161</v>
          </cell>
        </row>
        <row r="788">
          <cell r="K788">
            <v>-736470</v>
          </cell>
          <cell r="L788">
            <v>-0.1176265962890771</v>
          </cell>
        </row>
        <row r="789">
          <cell r="K789">
            <v>-735875</v>
          </cell>
          <cell r="L789">
            <v>-0.17636499375068154</v>
          </cell>
        </row>
        <row r="790">
          <cell r="K790">
            <v>-734739</v>
          </cell>
          <cell r="L790">
            <v>-3.058840015546925E-2</v>
          </cell>
        </row>
        <row r="791">
          <cell r="K791">
            <v>-734653</v>
          </cell>
          <cell r="L791">
            <v>-0.14738711685574898</v>
          </cell>
        </row>
        <row r="792">
          <cell r="K792">
            <v>-734220</v>
          </cell>
          <cell r="L792">
            <v>-0.2009643397918261</v>
          </cell>
        </row>
        <row r="793">
          <cell r="K793">
            <v>-733888</v>
          </cell>
          <cell r="L793">
            <v>-0.15431859414912899</v>
          </cell>
        </row>
        <row r="794">
          <cell r="K794">
            <v>-732473</v>
          </cell>
          <cell r="L794">
            <v>-0.1719558236834976</v>
          </cell>
        </row>
        <row r="795">
          <cell r="K795">
            <v>-732128</v>
          </cell>
          <cell r="L795">
            <v>-0.17937907957868968</v>
          </cell>
        </row>
        <row r="796">
          <cell r="K796">
            <v>-731857</v>
          </cell>
          <cell r="L796">
            <v>-0.24052849044796995</v>
          </cell>
        </row>
        <row r="797">
          <cell r="K797">
            <v>-731817</v>
          </cell>
          <cell r="L797">
            <v>-0.20895540713093017</v>
          </cell>
        </row>
        <row r="798">
          <cell r="K798">
            <v>-731775</v>
          </cell>
          <cell r="L798">
            <v>-0.16022476023487589</v>
          </cell>
        </row>
        <row r="799">
          <cell r="K799">
            <v>-731046</v>
          </cell>
          <cell r="L799">
            <v>-0.13068130729572319</v>
          </cell>
        </row>
        <row r="800">
          <cell r="K800">
            <v>-729182</v>
          </cell>
          <cell r="L800">
            <v>-7.2202928905094568E-2</v>
          </cell>
        </row>
        <row r="801">
          <cell r="K801">
            <v>-727215</v>
          </cell>
          <cell r="L801">
            <v>-0.16952050603344884</v>
          </cell>
        </row>
        <row r="802">
          <cell r="K802">
            <v>-726296</v>
          </cell>
          <cell r="L802">
            <v>-0.14401793819429104</v>
          </cell>
        </row>
        <row r="803">
          <cell r="K803">
            <v>-725263</v>
          </cell>
          <cell r="L803">
            <v>-8.3741535934837838E-2</v>
          </cell>
        </row>
        <row r="804">
          <cell r="K804">
            <v>-724492</v>
          </cell>
          <cell r="L804">
            <v>-0.1224097258431158</v>
          </cell>
        </row>
        <row r="805">
          <cell r="K805">
            <v>-724252</v>
          </cell>
          <cell r="L805">
            <v>-0.15141651667918624</v>
          </cell>
        </row>
        <row r="806">
          <cell r="K806">
            <v>-723372</v>
          </cell>
          <cell r="L806">
            <v>-8.2564629240332643E-2</v>
          </cell>
        </row>
        <row r="807">
          <cell r="K807">
            <v>-722888</v>
          </cell>
          <cell r="L807">
            <v>-6.6421069712132602E-2</v>
          </cell>
        </row>
        <row r="808">
          <cell r="K808">
            <v>-722719</v>
          </cell>
          <cell r="L808">
            <v>-8.708769392980871E-2</v>
          </cell>
        </row>
        <row r="809">
          <cell r="K809">
            <v>-722545</v>
          </cell>
          <cell r="L809">
            <v>-0.11528883679452213</v>
          </cell>
        </row>
        <row r="810">
          <cell r="K810">
            <v>-722444</v>
          </cell>
          <cell r="L810">
            <v>-0.13718043026915272</v>
          </cell>
        </row>
        <row r="811">
          <cell r="K811">
            <v>-721850</v>
          </cell>
          <cell r="L811">
            <v>-0.1755482889726443</v>
          </cell>
        </row>
        <row r="812">
          <cell r="K812">
            <v>-721373</v>
          </cell>
          <cell r="L812">
            <v>-0.14947207281016978</v>
          </cell>
        </row>
        <row r="813">
          <cell r="K813">
            <v>-720469</v>
          </cell>
          <cell r="L813">
            <v>-8.1022618034960095E-2</v>
          </cell>
        </row>
        <row r="814">
          <cell r="K814">
            <v>-720327</v>
          </cell>
          <cell r="L814">
            <v>-9.157361121104772E-2</v>
          </cell>
        </row>
        <row r="815">
          <cell r="K815">
            <v>-718988</v>
          </cell>
          <cell r="L815">
            <v>-8.9311107953218588E-2</v>
          </cell>
        </row>
        <row r="816">
          <cell r="K816">
            <v>-718809</v>
          </cell>
          <cell r="L816">
            <v>-0.11815009641078374</v>
          </cell>
        </row>
        <row r="817">
          <cell r="K817">
            <v>-718756</v>
          </cell>
          <cell r="L817">
            <v>-0.15543805918037087</v>
          </cell>
        </row>
        <row r="818">
          <cell r="K818">
            <v>-718430</v>
          </cell>
          <cell r="L818">
            <v>-0.13125701110449331</v>
          </cell>
        </row>
        <row r="819">
          <cell r="K819">
            <v>-716547</v>
          </cell>
          <cell r="L819">
            <v>-0.15813946610851032</v>
          </cell>
        </row>
        <row r="820">
          <cell r="K820">
            <v>-716338</v>
          </cell>
          <cell r="L820">
            <v>-0.20013980824701022</v>
          </cell>
        </row>
        <row r="821">
          <cell r="K821">
            <v>-716142</v>
          </cell>
          <cell r="L821">
            <v>-0.10586201080494904</v>
          </cell>
        </row>
        <row r="822">
          <cell r="K822">
            <v>-713750</v>
          </cell>
          <cell r="L822">
            <v>-6.5358070657225195E-2</v>
          </cell>
        </row>
        <row r="823">
          <cell r="K823">
            <v>-713723</v>
          </cell>
          <cell r="L823">
            <v>-0.14993957022909951</v>
          </cell>
        </row>
        <row r="824">
          <cell r="K824">
            <v>-713670</v>
          </cell>
          <cell r="L824">
            <v>-9.1362191105170534E-2</v>
          </cell>
        </row>
        <row r="825">
          <cell r="K825">
            <v>-713115</v>
          </cell>
          <cell r="L825">
            <v>-0.21704221901293674</v>
          </cell>
        </row>
        <row r="826">
          <cell r="K826">
            <v>-711776</v>
          </cell>
          <cell r="L826">
            <v>-0.13773509656198279</v>
          </cell>
        </row>
        <row r="827">
          <cell r="K827">
            <v>-711720</v>
          </cell>
          <cell r="L827">
            <v>-8.5587544325814696E-2</v>
          </cell>
        </row>
        <row r="828">
          <cell r="K828">
            <v>-710280</v>
          </cell>
          <cell r="L828">
            <v>-0.11794564550282825</v>
          </cell>
        </row>
        <row r="829">
          <cell r="K829">
            <v>-708360</v>
          </cell>
          <cell r="L829">
            <v>-0.12465045661702714</v>
          </cell>
        </row>
        <row r="830">
          <cell r="K830">
            <v>-706873</v>
          </cell>
          <cell r="L830">
            <v>-0.2406369616695512</v>
          </cell>
        </row>
        <row r="831">
          <cell r="K831">
            <v>-706585</v>
          </cell>
          <cell r="L831">
            <v>-0.10591744200199907</v>
          </cell>
        </row>
        <row r="832">
          <cell r="K832">
            <v>-705383</v>
          </cell>
          <cell r="L832">
            <v>-0.11858215761182488</v>
          </cell>
        </row>
        <row r="833">
          <cell r="K833">
            <v>-703754</v>
          </cell>
          <cell r="L833">
            <v>-8.6783847727922372E-2</v>
          </cell>
        </row>
        <row r="834">
          <cell r="K834">
            <v>-703340</v>
          </cell>
          <cell r="L834">
            <v>-0.13751314590404032</v>
          </cell>
        </row>
        <row r="835">
          <cell r="K835">
            <v>-702661</v>
          </cell>
          <cell r="L835">
            <v>-7.6899244250896101E-2</v>
          </cell>
        </row>
        <row r="836">
          <cell r="K836">
            <v>-702267</v>
          </cell>
          <cell r="L836">
            <v>-0.11997166875056696</v>
          </cell>
        </row>
        <row r="837">
          <cell r="K837">
            <v>-702008</v>
          </cell>
          <cell r="L837">
            <v>-0.12849057508577838</v>
          </cell>
        </row>
        <row r="838">
          <cell r="K838">
            <v>-699477</v>
          </cell>
          <cell r="L838">
            <v>-6.813336304870346E-2</v>
          </cell>
        </row>
        <row r="839">
          <cell r="K839">
            <v>-698671</v>
          </cell>
          <cell r="L839">
            <v>-8.7321573573322861E-2</v>
          </cell>
        </row>
        <row r="840">
          <cell r="K840">
            <v>-697296</v>
          </cell>
          <cell r="L840">
            <v>-0.16945673652108889</v>
          </cell>
        </row>
        <row r="841">
          <cell r="K841">
            <v>-695502</v>
          </cell>
          <cell r="L841">
            <v>-0.15831092403692379</v>
          </cell>
        </row>
        <row r="842">
          <cell r="K842">
            <v>-693936</v>
          </cell>
          <cell r="L842">
            <v>-0.12638708503557286</v>
          </cell>
        </row>
        <row r="843">
          <cell r="K843">
            <v>-693790</v>
          </cell>
          <cell r="L843">
            <v>-8.6841202726687841E-2</v>
          </cell>
        </row>
        <row r="844">
          <cell r="K844">
            <v>-693518</v>
          </cell>
          <cell r="L844">
            <v>-0.22454245199173861</v>
          </cell>
        </row>
        <row r="845">
          <cell r="K845">
            <v>-692508</v>
          </cell>
          <cell r="L845">
            <v>-0.10316594374370211</v>
          </cell>
        </row>
        <row r="846">
          <cell r="K846">
            <v>-692224</v>
          </cell>
          <cell r="L846">
            <v>-0.14998247159596878</v>
          </cell>
        </row>
        <row r="847">
          <cell r="K847">
            <v>-691758</v>
          </cell>
          <cell r="L847">
            <v>-0.11916934030132138</v>
          </cell>
        </row>
        <row r="848">
          <cell r="K848">
            <v>-691726</v>
          </cell>
          <cell r="L848">
            <v>-0.11359211502965731</v>
          </cell>
        </row>
        <row r="849">
          <cell r="K849">
            <v>-691263</v>
          </cell>
          <cell r="L849">
            <v>-0.11375603430471891</v>
          </cell>
        </row>
        <row r="850">
          <cell r="K850">
            <v>-691204</v>
          </cell>
          <cell r="L850">
            <v>-0.20797560152201633</v>
          </cell>
        </row>
        <row r="851">
          <cell r="K851">
            <v>-690896</v>
          </cell>
          <cell r="L851">
            <v>-9.3091415517804962E-2</v>
          </cell>
        </row>
        <row r="852">
          <cell r="K852">
            <v>-689425</v>
          </cell>
          <cell r="L852">
            <v>-0.17936236830911439</v>
          </cell>
        </row>
        <row r="853">
          <cell r="K853">
            <v>-688775</v>
          </cell>
          <cell r="L853">
            <v>-9.8676854094070482E-2</v>
          </cell>
        </row>
        <row r="854">
          <cell r="K854">
            <v>-688265</v>
          </cell>
          <cell r="L854">
            <v>-0.10021395011849231</v>
          </cell>
        </row>
        <row r="855">
          <cell r="K855">
            <v>-686500</v>
          </cell>
          <cell r="L855">
            <v>-8.4363939521931122E-2</v>
          </cell>
        </row>
        <row r="856">
          <cell r="K856">
            <v>-685583</v>
          </cell>
          <cell r="L856">
            <v>-0.10558504203562413</v>
          </cell>
        </row>
        <row r="857">
          <cell r="K857">
            <v>-684177</v>
          </cell>
          <cell r="L857">
            <v>-7.8981955098830617E-2</v>
          </cell>
        </row>
        <row r="858">
          <cell r="K858">
            <v>-683387</v>
          </cell>
          <cell r="L858">
            <v>-0.12576904800552702</v>
          </cell>
        </row>
        <row r="859">
          <cell r="K859">
            <v>-683281</v>
          </cell>
          <cell r="L859">
            <v>-0.12570019605213512</v>
          </cell>
        </row>
        <row r="860">
          <cell r="K860">
            <v>-683269</v>
          </cell>
          <cell r="L860">
            <v>-0.13583166526283019</v>
          </cell>
        </row>
        <row r="861">
          <cell r="K861">
            <v>-682549</v>
          </cell>
          <cell r="L861">
            <v>-6.3398410574300068E-2</v>
          </cell>
        </row>
        <row r="862">
          <cell r="K862">
            <v>-682538</v>
          </cell>
          <cell r="L862">
            <v>-7.7522894672071421E-2</v>
          </cell>
        </row>
        <row r="863">
          <cell r="K863">
            <v>-682342</v>
          </cell>
          <cell r="L863">
            <v>-0.14162423009666925</v>
          </cell>
        </row>
        <row r="864">
          <cell r="K864">
            <v>-680805</v>
          </cell>
          <cell r="L864">
            <v>-0.13507778423268127</v>
          </cell>
        </row>
        <row r="865">
          <cell r="K865">
            <v>-679553</v>
          </cell>
          <cell r="L865">
            <v>-0.15031850881512243</v>
          </cell>
        </row>
        <row r="866">
          <cell r="K866">
            <v>-679037</v>
          </cell>
          <cell r="L866">
            <v>-0.33740801287943911</v>
          </cell>
        </row>
        <row r="867">
          <cell r="K867">
            <v>-677665</v>
          </cell>
          <cell r="L867">
            <v>-0.13599901422213356</v>
          </cell>
        </row>
        <row r="868">
          <cell r="K868">
            <v>-677575</v>
          </cell>
          <cell r="L868">
            <v>-9.9402171289933061E-2</v>
          </cell>
        </row>
        <row r="869">
          <cell r="K869">
            <v>-675155</v>
          </cell>
          <cell r="L869">
            <v>-0.19036870887746313</v>
          </cell>
        </row>
        <row r="870">
          <cell r="K870">
            <v>-673678</v>
          </cell>
          <cell r="L870">
            <v>-7.6833880000424265E-2</v>
          </cell>
        </row>
        <row r="871">
          <cell r="K871">
            <v>-673675</v>
          </cell>
          <cell r="L871">
            <v>-7.3680843035496518E-2</v>
          </cell>
        </row>
        <row r="872">
          <cell r="K872">
            <v>-673600</v>
          </cell>
          <cell r="L872">
            <v>-5.726829063419446E-2</v>
          </cell>
        </row>
        <row r="873">
          <cell r="K873">
            <v>-673104</v>
          </cell>
          <cell r="L873">
            <v>-0.13867627677321115</v>
          </cell>
        </row>
        <row r="874">
          <cell r="K874">
            <v>-672654</v>
          </cell>
          <cell r="L874">
            <v>-9.695062444248137E-2</v>
          </cell>
        </row>
        <row r="875">
          <cell r="K875">
            <v>-671931</v>
          </cell>
          <cell r="L875">
            <v>-9.235191286361974E-2</v>
          </cell>
        </row>
        <row r="876">
          <cell r="K876">
            <v>-671734</v>
          </cell>
          <cell r="L876">
            <v>-0.1091755654795136</v>
          </cell>
        </row>
        <row r="877">
          <cell r="K877">
            <v>-671241</v>
          </cell>
          <cell r="L877">
            <v>-9.0657022025798673E-2</v>
          </cell>
        </row>
        <row r="878">
          <cell r="K878">
            <v>-671154</v>
          </cell>
          <cell r="L878">
            <v>-8.7641802520553549E-2</v>
          </cell>
        </row>
        <row r="879">
          <cell r="K879">
            <v>-670756</v>
          </cell>
          <cell r="L879">
            <v>-8.0197700059339197E-2</v>
          </cell>
        </row>
        <row r="880">
          <cell r="K880">
            <v>-669233</v>
          </cell>
          <cell r="L880">
            <v>-9.2766278209704664E-2</v>
          </cell>
        </row>
        <row r="881">
          <cell r="K881">
            <v>-668941</v>
          </cell>
          <cell r="L881">
            <v>-0.16319686205013831</v>
          </cell>
        </row>
        <row r="882">
          <cell r="K882">
            <v>-668759</v>
          </cell>
          <cell r="L882">
            <v>-4.3700590000668491E-2</v>
          </cell>
        </row>
        <row r="883">
          <cell r="K883">
            <v>-667921</v>
          </cell>
          <cell r="L883">
            <v>-0.10794681083687906</v>
          </cell>
        </row>
        <row r="884">
          <cell r="K884">
            <v>-667691</v>
          </cell>
          <cell r="L884">
            <v>-8.6252127266813194E-2</v>
          </cell>
        </row>
        <row r="885">
          <cell r="K885">
            <v>-666811</v>
          </cell>
          <cell r="L885">
            <v>-0.13436715885450462</v>
          </cell>
        </row>
        <row r="886">
          <cell r="K886">
            <v>-664019</v>
          </cell>
          <cell r="L886">
            <v>-6.834929442695388E-2</v>
          </cell>
        </row>
        <row r="887">
          <cell r="K887">
            <v>-663846</v>
          </cell>
          <cell r="L887">
            <v>-0.12817059293036984</v>
          </cell>
        </row>
        <row r="888">
          <cell r="K888">
            <v>-663797</v>
          </cell>
          <cell r="L888">
            <v>-7.7218740112047948E-2</v>
          </cell>
        </row>
        <row r="889">
          <cell r="K889">
            <v>-663753</v>
          </cell>
          <cell r="L889">
            <v>-0.11998086822192501</v>
          </cell>
        </row>
        <row r="890">
          <cell r="K890">
            <v>-663587</v>
          </cell>
          <cell r="L890">
            <v>-9.9186345138772433E-2</v>
          </cell>
        </row>
        <row r="891">
          <cell r="K891">
            <v>-661995</v>
          </cell>
          <cell r="L891">
            <v>-0.16259955920940647</v>
          </cell>
        </row>
        <row r="892">
          <cell r="K892">
            <v>-660294</v>
          </cell>
          <cell r="L892">
            <v>-0.17245428470389987</v>
          </cell>
        </row>
        <row r="893">
          <cell r="K893">
            <v>-660256</v>
          </cell>
          <cell r="L893">
            <v>-0.12160572990309755</v>
          </cell>
        </row>
        <row r="894">
          <cell r="K894">
            <v>-656512</v>
          </cell>
          <cell r="L894">
            <v>-0.11546897133713263</v>
          </cell>
        </row>
        <row r="895">
          <cell r="K895">
            <v>-656300</v>
          </cell>
          <cell r="L895">
            <v>-9.8221933078881205E-2</v>
          </cell>
        </row>
        <row r="896">
          <cell r="K896">
            <v>-653832</v>
          </cell>
          <cell r="L896">
            <v>-8.8668447633591843E-2</v>
          </cell>
        </row>
        <row r="897">
          <cell r="K897">
            <v>-653767</v>
          </cell>
          <cell r="L897">
            <v>-0.1162481840861041</v>
          </cell>
        </row>
        <row r="898">
          <cell r="K898">
            <v>-653129</v>
          </cell>
          <cell r="L898">
            <v>-0.17563364196261005</v>
          </cell>
        </row>
        <row r="899">
          <cell r="K899">
            <v>-652838</v>
          </cell>
          <cell r="L899">
            <v>-7.8916136419296873E-2</v>
          </cell>
        </row>
        <row r="900">
          <cell r="K900">
            <v>-652609</v>
          </cell>
          <cell r="L900">
            <v>-0.13388608966100166</v>
          </cell>
        </row>
        <row r="901">
          <cell r="K901">
            <v>-652470</v>
          </cell>
          <cell r="L901">
            <v>-0.11923177218722059</v>
          </cell>
        </row>
        <row r="902">
          <cell r="K902">
            <v>-652154</v>
          </cell>
          <cell r="L902">
            <v>-0.10365469774704404</v>
          </cell>
        </row>
        <row r="903">
          <cell r="K903">
            <v>-652022</v>
          </cell>
          <cell r="L903">
            <v>-0.11640522791803064</v>
          </cell>
        </row>
        <row r="904">
          <cell r="K904">
            <v>-650900</v>
          </cell>
          <cell r="L904">
            <v>-6.753004978279166E-2</v>
          </cell>
        </row>
        <row r="905">
          <cell r="K905">
            <v>-650677</v>
          </cell>
          <cell r="L905">
            <v>-0.16753859162704854</v>
          </cell>
        </row>
        <row r="906">
          <cell r="K906">
            <v>-649447</v>
          </cell>
          <cell r="L906">
            <v>-0.22648259690549657</v>
          </cell>
        </row>
        <row r="907">
          <cell r="K907">
            <v>-649125</v>
          </cell>
          <cell r="L907">
            <v>-9.8622228664097811E-2</v>
          </cell>
        </row>
        <row r="908">
          <cell r="K908">
            <v>-648483</v>
          </cell>
          <cell r="L908">
            <v>-8.0703011975097771E-2</v>
          </cell>
        </row>
        <row r="909">
          <cell r="K909">
            <v>-648228</v>
          </cell>
          <cell r="L909">
            <v>-6.9829325196912997E-2</v>
          </cell>
        </row>
        <row r="910">
          <cell r="K910">
            <v>-646330</v>
          </cell>
          <cell r="L910">
            <v>-0.10458686706886701</v>
          </cell>
        </row>
        <row r="911">
          <cell r="K911">
            <v>-645612</v>
          </cell>
          <cell r="L911">
            <v>-0.11919643598941726</v>
          </cell>
        </row>
        <row r="912">
          <cell r="K912">
            <v>-643987</v>
          </cell>
          <cell r="L912">
            <v>-0.13890921280026783</v>
          </cell>
        </row>
        <row r="913">
          <cell r="K913">
            <v>-642878</v>
          </cell>
          <cell r="L913">
            <v>-8.7007480409112908E-2</v>
          </cell>
        </row>
        <row r="914">
          <cell r="K914">
            <v>-641953</v>
          </cell>
          <cell r="L914">
            <v>-0.13009526426673995</v>
          </cell>
        </row>
        <row r="915">
          <cell r="K915">
            <v>-641127</v>
          </cell>
          <cell r="L915">
            <v>-4.7950428031727173E-2</v>
          </cell>
        </row>
        <row r="916">
          <cell r="K916">
            <v>-640444</v>
          </cell>
          <cell r="L916">
            <v>-0.14132286680352241</v>
          </cell>
        </row>
        <row r="917">
          <cell r="K917">
            <v>-640088</v>
          </cell>
          <cell r="L917">
            <v>-0.10408913227942398</v>
          </cell>
        </row>
        <row r="918">
          <cell r="K918">
            <v>-639948</v>
          </cell>
          <cell r="L918">
            <v>-0.10871961379655276</v>
          </cell>
        </row>
        <row r="919">
          <cell r="K919">
            <v>-639158</v>
          </cell>
          <cell r="L919">
            <v>-0.10670935766662454</v>
          </cell>
        </row>
        <row r="920">
          <cell r="K920">
            <v>-638938</v>
          </cell>
          <cell r="L920">
            <v>-0.17001528157289242</v>
          </cell>
        </row>
        <row r="921">
          <cell r="K921">
            <v>-635870</v>
          </cell>
          <cell r="L921">
            <v>-0.12049395947922324</v>
          </cell>
        </row>
        <row r="922">
          <cell r="K922">
            <v>-635862</v>
          </cell>
          <cell r="L922">
            <v>-0.10899260746329444</v>
          </cell>
        </row>
        <row r="923">
          <cell r="K923">
            <v>-634902</v>
          </cell>
          <cell r="L923">
            <v>-0.10672237930483254</v>
          </cell>
        </row>
        <row r="924">
          <cell r="K924">
            <v>-633966</v>
          </cell>
          <cell r="L924">
            <v>-6.8753695438197093E-2</v>
          </cell>
        </row>
        <row r="925">
          <cell r="K925">
            <v>-632660</v>
          </cell>
          <cell r="L925">
            <v>-0.1135456479851597</v>
          </cell>
        </row>
        <row r="926">
          <cell r="K926">
            <v>-632516</v>
          </cell>
          <cell r="L926">
            <v>-5.1492520788612633E-2</v>
          </cell>
        </row>
        <row r="927">
          <cell r="K927">
            <v>-631925</v>
          </cell>
          <cell r="L927">
            <v>-0.13923211426144019</v>
          </cell>
        </row>
        <row r="928">
          <cell r="K928">
            <v>-630190</v>
          </cell>
          <cell r="L928">
            <v>-8.4248490735593776E-2</v>
          </cell>
        </row>
        <row r="929">
          <cell r="K929">
            <v>-629922</v>
          </cell>
          <cell r="L929">
            <v>-9.7896640051024456E-2</v>
          </cell>
        </row>
        <row r="930">
          <cell r="K930">
            <v>-628664</v>
          </cell>
          <cell r="L930">
            <v>-8.6599958701838148E-2</v>
          </cell>
        </row>
        <row r="931">
          <cell r="K931">
            <v>-627786</v>
          </cell>
          <cell r="L931">
            <v>-5.614074811942632E-2</v>
          </cell>
        </row>
        <row r="932">
          <cell r="K932">
            <v>-625791</v>
          </cell>
          <cell r="L932">
            <v>-0.10765192936775859</v>
          </cell>
        </row>
        <row r="933">
          <cell r="K933">
            <v>-624465</v>
          </cell>
          <cell r="L933">
            <v>-8.121939713750935E-2</v>
          </cell>
        </row>
        <row r="934">
          <cell r="K934">
            <v>-624316</v>
          </cell>
          <cell r="L934">
            <v>-0.13139121483986066</v>
          </cell>
        </row>
        <row r="935">
          <cell r="K935">
            <v>-624104</v>
          </cell>
          <cell r="L935">
            <v>-0.13540235894954825</v>
          </cell>
        </row>
        <row r="936">
          <cell r="K936">
            <v>-623168</v>
          </cell>
          <cell r="L936">
            <v>-9.4842391003268522E-2</v>
          </cell>
        </row>
        <row r="937">
          <cell r="K937">
            <v>-622737</v>
          </cell>
          <cell r="L937">
            <v>-7.9735851472471198E-2</v>
          </cell>
        </row>
        <row r="938">
          <cell r="K938">
            <v>-622123</v>
          </cell>
          <cell r="L938">
            <v>-4.1937408322188188E-2</v>
          </cell>
        </row>
        <row r="939">
          <cell r="K939">
            <v>-621119</v>
          </cell>
          <cell r="L939">
            <v>-0.1350590764816306</v>
          </cell>
        </row>
        <row r="940">
          <cell r="K940">
            <v>-621076</v>
          </cell>
          <cell r="L940">
            <v>-4.1702976046351384E-2</v>
          </cell>
        </row>
        <row r="941">
          <cell r="K941">
            <v>-620758</v>
          </cell>
          <cell r="L941">
            <v>-0.18467256778280941</v>
          </cell>
        </row>
        <row r="942">
          <cell r="K942">
            <v>-620317</v>
          </cell>
          <cell r="L942">
            <v>-8.2760509682967762E-2</v>
          </cell>
        </row>
        <row r="943">
          <cell r="K943">
            <v>-619260</v>
          </cell>
          <cell r="L943">
            <v>-7.2533536482520547E-2</v>
          </cell>
        </row>
        <row r="944">
          <cell r="K944">
            <v>-619234</v>
          </cell>
          <cell r="L944">
            <v>-7.6318297860173134E-2</v>
          </cell>
        </row>
        <row r="945">
          <cell r="K945">
            <v>-617834</v>
          </cell>
          <cell r="L945">
            <v>-0.13336781393083777</v>
          </cell>
        </row>
        <row r="946">
          <cell r="K946">
            <v>-617809</v>
          </cell>
          <cell r="L946">
            <v>-0.13481858566496477</v>
          </cell>
        </row>
        <row r="947">
          <cell r="K947">
            <v>-617288</v>
          </cell>
          <cell r="L947">
            <v>-8.8144750401856778E-2</v>
          </cell>
        </row>
        <row r="948">
          <cell r="K948">
            <v>-616588</v>
          </cell>
          <cell r="L948">
            <v>-9.7756456752548473E-2</v>
          </cell>
        </row>
        <row r="949">
          <cell r="K949">
            <v>-615753</v>
          </cell>
          <cell r="L949">
            <v>-7.0338330576548744E-2</v>
          </cell>
        </row>
        <row r="950">
          <cell r="K950">
            <v>-615143</v>
          </cell>
          <cell r="L950">
            <v>-0.11314206530623656</v>
          </cell>
        </row>
        <row r="951">
          <cell r="K951">
            <v>-615105</v>
          </cell>
          <cell r="L951">
            <v>-0.1022016967570208</v>
          </cell>
        </row>
        <row r="952">
          <cell r="K952">
            <v>-615065</v>
          </cell>
          <cell r="L952">
            <v>-4.3604977815210291E-2</v>
          </cell>
        </row>
        <row r="953">
          <cell r="K953">
            <v>-614122</v>
          </cell>
          <cell r="L953">
            <v>-7.4187969222699574E-2</v>
          </cell>
        </row>
        <row r="954">
          <cell r="K954">
            <v>-613162</v>
          </cell>
          <cell r="L954">
            <v>-0.11129130416553303</v>
          </cell>
        </row>
        <row r="955">
          <cell r="K955">
            <v>-612966</v>
          </cell>
          <cell r="L955">
            <v>-0.1022433570240829</v>
          </cell>
        </row>
        <row r="956">
          <cell r="K956">
            <v>-612869</v>
          </cell>
          <cell r="L956">
            <v>-0.12477774938743018</v>
          </cell>
        </row>
        <row r="957">
          <cell r="K957">
            <v>-611447</v>
          </cell>
          <cell r="L957">
            <v>-5.904949404248571E-2</v>
          </cell>
        </row>
        <row r="958">
          <cell r="K958">
            <v>-610261</v>
          </cell>
          <cell r="L958">
            <v>-0.10320060703354632</v>
          </cell>
        </row>
        <row r="959">
          <cell r="K959">
            <v>-610121</v>
          </cell>
          <cell r="L959">
            <v>-8.6088172927845333E-2</v>
          </cell>
        </row>
        <row r="960">
          <cell r="K960">
            <v>-609686</v>
          </cell>
          <cell r="L960">
            <v>-0.10426567030838174</v>
          </cell>
        </row>
        <row r="961">
          <cell r="K961">
            <v>-608698</v>
          </cell>
          <cell r="L961">
            <v>-7.5955088146624869E-2</v>
          </cell>
        </row>
        <row r="962">
          <cell r="K962">
            <v>-605380</v>
          </cell>
          <cell r="L962">
            <v>-9.4192910154514767E-2</v>
          </cell>
        </row>
        <row r="963">
          <cell r="K963">
            <v>-605062</v>
          </cell>
          <cell r="L963">
            <v>-6.7388680017762062E-2</v>
          </cell>
        </row>
        <row r="964">
          <cell r="K964">
            <v>-603718</v>
          </cell>
          <cell r="L964">
            <v>-6.2756359674175616E-2</v>
          </cell>
        </row>
        <row r="965">
          <cell r="K965">
            <v>-602491</v>
          </cell>
          <cell r="L965">
            <v>-0.17196821922750435</v>
          </cell>
        </row>
        <row r="966">
          <cell r="K966">
            <v>-602409</v>
          </cell>
          <cell r="L966">
            <v>-0.15728813612426831</v>
          </cell>
        </row>
        <row r="967">
          <cell r="K967">
            <v>-601727</v>
          </cell>
          <cell r="L967">
            <v>-0.21583072628784222</v>
          </cell>
        </row>
        <row r="968">
          <cell r="K968">
            <v>-598846</v>
          </cell>
          <cell r="L968">
            <v>-9.1154492256116534E-2</v>
          </cell>
        </row>
        <row r="969">
          <cell r="K969">
            <v>-597204</v>
          </cell>
          <cell r="L969">
            <v>-0.18882893958020308</v>
          </cell>
        </row>
        <row r="970">
          <cell r="K970">
            <v>-596954</v>
          </cell>
          <cell r="L970">
            <v>-0.1148348866413459</v>
          </cell>
        </row>
        <row r="971">
          <cell r="K971">
            <v>-596360</v>
          </cell>
          <cell r="L971">
            <v>-0.12582913224191114</v>
          </cell>
        </row>
        <row r="972">
          <cell r="K972">
            <v>-594417</v>
          </cell>
          <cell r="L972">
            <v>-0.1022839961957774</v>
          </cell>
        </row>
        <row r="973">
          <cell r="K973">
            <v>-593854</v>
          </cell>
          <cell r="L973">
            <v>-7.5292269855516139E-2</v>
          </cell>
        </row>
        <row r="974">
          <cell r="K974">
            <v>-593790</v>
          </cell>
          <cell r="L974">
            <v>-6.3342147121601369E-2</v>
          </cell>
        </row>
        <row r="975">
          <cell r="K975">
            <v>-593577</v>
          </cell>
          <cell r="L975">
            <v>-0.16773113375493803</v>
          </cell>
        </row>
        <row r="976">
          <cell r="K976">
            <v>-593298</v>
          </cell>
          <cell r="L976">
            <v>-0.12219267912419703</v>
          </cell>
        </row>
        <row r="977">
          <cell r="K977">
            <v>-591747</v>
          </cell>
          <cell r="L977">
            <v>-0.15894764975200817</v>
          </cell>
        </row>
        <row r="978">
          <cell r="K978">
            <v>-591746</v>
          </cell>
          <cell r="L978">
            <v>-0.12661926106489713</v>
          </cell>
        </row>
        <row r="979">
          <cell r="K979">
            <v>-590877</v>
          </cell>
          <cell r="L979">
            <v>-8.4304054285420774E-2</v>
          </cell>
        </row>
        <row r="980">
          <cell r="K980">
            <v>-589752</v>
          </cell>
          <cell r="L980">
            <v>-0.10639299300559772</v>
          </cell>
        </row>
        <row r="981">
          <cell r="K981">
            <v>-589275</v>
          </cell>
          <cell r="L981">
            <v>-9.2017096261961126E-2</v>
          </cell>
        </row>
        <row r="982">
          <cell r="K982">
            <v>-588935</v>
          </cell>
          <cell r="L982">
            <v>-9.3837090710010909E-2</v>
          </cell>
        </row>
        <row r="983">
          <cell r="K983">
            <v>-588558</v>
          </cell>
          <cell r="L983">
            <v>-0.12111510398306984</v>
          </cell>
        </row>
        <row r="984">
          <cell r="K984">
            <v>-587563</v>
          </cell>
          <cell r="L984">
            <v>-0.16366561644068378</v>
          </cell>
        </row>
        <row r="985">
          <cell r="K985">
            <v>-587145</v>
          </cell>
          <cell r="L985">
            <v>-9.7223086949955892E-2</v>
          </cell>
        </row>
        <row r="986">
          <cell r="K986">
            <v>-586914</v>
          </cell>
          <cell r="L986">
            <v>-4.6300589129190238E-2</v>
          </cell>
        </row>
        <row r="987">
          <cell r="K987">
            <v>-586511</v>
          </cell>
          <cell r="L987">
            <v>-8.372415769938038E-2</v>
          </cell>
        </row>
        <row r="988">
          <cell r="K988">
            <v>-585544</v>
          </cell>
          <cell r="L988">
            <v>-0.20531478123784816</v>
          </cell>
        </row>
        <row r="989">
          <cell r="K989">
            <v>-585330</v>
          </cell>
          <cell r="L989">
            <v>-9.7503193303291519E-2</v>
          </cell>
        </row>
        <row r="990">
          <cell r="K990">
            <v>-583934</v>
          </cell>
          <cell r="L990">
            <v>-0.10625435801284804</v>
          </cell>
        </row>
        <row r="991">
          <cell r="K991">
            <v>-582423</v>
          </cell>
          <cell r="L991">
            <v>-8.2860668686505393E-2</v>
          </cell>
        </row>
        <row r="992">
          <cell r="K992">
            <v>-581592</v>
          </cell>
          <cell r="L992">
            <v>-6.7782482369435931E-2</v>
          </cell>
        </row>
        <row r="993">
          <cell r="K993">
            <v>-581317</v>
          </cell>
          <cell r="L993">
            <v>-5.9379852626232889E-2</v>
          </cell>
        </row>
        <row r="994">
          <cell r="K994">
            <v>-580707</v>
          </cell>
          <cell r="L994">
            <v>-0.10062167399733019</v>
          </cell>
        </row>
        <row r="995">
          <cell r="K995">
            <v>-580573</v>
          </cell>
          <cell r="L995">
            <v>-0.22117058241120671</v>
          </cell>
        </row>
        <row r="996">
          <cell r="K996">
            <v>-579024</v>
          </cell>
          <cell r="L996">
            <v>-7.5374346994269828E-2</v>
          </cell>
        </row>
        <row r="997">
          <cell r="K997">
            <v>-578985</v>
          </cell>
          <cell r="L997">
            <v>-0.10578045802480662</v>
          </cell>
        </row>
        <row r="998">
          <cell r="K998">
            <v>-578666</v>
          </cell>
          <cell r="L998">
            <v>-6.6508226724660682E-2</v>
          </cell>
        </row>
        <row r="999">
          <cell r="K999">
            <v>-578149</v>
          </cell>
          <cell r="L999">
            <v>-7.5907647089947988E-2</v>
          </cell>
        </row>
        <row r="1000">
          <cell r="K1000">
            <v>-578127</v>
          </cell>
          <cell r="L1000">
            <v>-9.7037645020947472E-2</v>
          </cell>
        </row>
        <row r="1001">
          <cell r="K1001">
            <v>-578041</v>
          </cell>
          <cell r="L1001">
            <v>-9.1264059667936062E-2</v>
          </cell>
        </row>
        <row r="1002">
          <cell r="K1002">
            <v>-576340</v>
          </cell>
          <cell r="L1002">
            <v>-8.4962015195101298E-2</v>
          </cell>
        </row>
        <row r="1003">
          <cell r="K1003">
            <v>-575962</v>
          </cell>
          <cell r="L1003">
            <v>-0.2200527091574711</v>
          </cell>
        </row>
        <row r="1004">
          <cell r="K1004">
            <v>-575444</v>
          </cell>
          <cell r="L1004">
            <v>-0.14759852679513819</v>
          </cell>
        </row>
        <row r="1005">
          <cell r="K1005">
            <v>-574696</v>
          </cell>
          <cell r="L1005">
            <v>-8.0460246453396292E-2</v>
          </cell>
        </row>
        <row r="1006">
          <cell r="K1006">
            <v>-572941</v>
          </cell>
          <cell r="L1006">
            <v>-0.16650247192996528</v>
          </cell>
        </row>
        <row r="1007">
          <cell r="K1007">
            <v>-571999</v>
          </cell>
          <cell r="L1007">
            <v>-0.14254535105716751</v>
          </cell>
        </row>
        <row r="1008">
          <cell r="K1008">
            <v>-569933</v>
          </cell>
          <cell r="L1008">
            <v>-5.1183579814235644E-2</v>
          </cell>
        </row>
        <row r="1009">
          <cell r="K1009">
            <v>-568371</v>
          </cell>
          <cell r="L1009">
            <v>-0.10619786995515695</v>
          </cell>
        </row>
        <row r="1010">
          <cell r="K1010">
            <v>-567246</v>
          </cell>
          <cell r="L1010">
            <v>-0.18872455569152027</v>
          </cell>
        </row>
        <row r="1011">
          <cell r="K1011">
            <v>-567215</v>
          </cell>
          <cell r="L1011">
            <v>-9.8753479218356935E-2</v>
          </cell>
        </row>
        <row r="1012">
          <cell r="K1012">
            <v>-567107</v>
          </cell>
          <cell r="L1012">
            <v>-0.17098062555041907</v>
          </cell>
        </row>
        <row r="1013">
          <cell r="K1013">
            <v>-566849</v>
          </cell>
          <cell r="L1013">
            <v>-7.8797143530741021E-2</v>
          </cell>
        </row>
        <row r="1014">
          <cell r="K1014">
            <v>-565919</v>
          </cell>
          <cell r="L1014">
            <v>-5.2895993461642858E-2</v>
          </cell>
        </row>
        <row r="1015">
          <cell r="K1015">
            <v>-565667</v>
          </cell>
          <cell r="L1015">
            <v>-0.10035804203645213</v>
          </cell>
        </row>
        <row r="1016">
          <cell r="K1016">
            <v>-563629</v>
          </cell>
          <cell r="L1016">
            <v>-7.3587562931689429E-2</v>
          </cell>
        </row>
        <row r="1017">
          <cell r="K1017">
            <v>-560976</v>
          </cell>
          <cell r="L1017">
            <v>-0.16254002103549087</v>
          </cell>
        </row>
        <row r="1018">
          <cell r="K1018">
            <v>-560862</v>
          </cell>
          <cell r="L1018">
            <v>-0.11565586203995377</v>
          </cell>
        </row>
        <row r="1019">
          <cell r="K1019">
            <v>-559843</v>
          </cell>
          <cell r="L1019">
            <v>-0.13090583009971507</v>
          </cell>
        </row>
        <row r="1020">
          <cell r="K1020">
            <v>-559841</v>
          </cell>
          <cell r="L1020">
            <v>-5.7105858940089654E-2</v>
          </cell>
        </row>
        <row r="1021">
          <cell r="K1021">
            <v>-558684</v>
          </cell>
          <cell r="L1021">
            <v>-0.16517169242121968</v>
          </cell>
        </row>
        <row r="1022">
          <cell r="K1022">
            <v>-557152</v>
          </cell>
          <cell r="L1022">
            <v>-0.12558894613861868</v>
          </cell>
        </row>
        <row r="1023">
          <cell r="K1023">
            <v>-556520</v>
          </cell>
          <cell r="L1023">
            <v>-6.6435394646681453E-2</v>
          </cell>
        </row>
        <row r="1024">
          <cell r="K1024">
            <v>-555541</v>
          </cell>
          <cell r="L1024">
            <v>-9.2029019718930488E-2</v>
          </cell>
        </row>
        <row r="1025">
          <cell r="K1025">
            <v>-555448</v>
          </cell>
          <cell r="L1025">
            <v>-0.11090861931500177</v>
          </cell>
        </row>
        <row r="1026">
          <cell r="K1026">
            <v>-554859</v>
          </cell>
          <cell r="L1026">
            <v>-0.10087309212780869</v>
          </cell>
        </row>
        <row r="1027">
          <cell r="K1027">
            <v>-554604</v>
          </cell>
          <cell r="L1027">
            <v>-7.4540843275848867E-2</v>
          </cell>
        </row>
        <row r="1028">
          <cell r="K1028">
            <v>-554589</v>
          </cell>
          <cell r="L1028">
            <v>-6.1293820397144531E-2</v>
          </cell>
        </row>
        <row r="1029">
          <cell r="K1029">
            <v>-553586</v>
          </cell>
          <cell r="L1029">
            <v>-0.14918411526273481</v>
          </cell>
        </row>
        <row r="1030">
          <cell r="K1030">
            <v>-553404</v>
          </cell>
          <cell r="L1030">
            <v>-0.12811597490945248</v>
          </cell>
        </row>
        <row r="1031">
          <cell r="K1031">
            <v>-552501</v>
          </cell>
          <cell r="L1031">
            <v>-0.10665745971540559</v>
          </cell>
        </row>
        <row r="1032">
          <cell r="K1032">
            <v>-552295</v>
          </cell>
          <cell r="L1032">
            <v>-8.228652836802719E-2</v>
          </cell>
        </row>
        <row r="1033">
          <cell r="K1033">
            <v>-550559</v>
          </cell>
          <cell r="L1033">
            <v>-7.7999112846316845E-2</v>
          </cell>
        </row>
        <row r="1034">
          <cell r="K1034">
            <v>-550064</v>
          </cell>
          <cell r="L1034">
            <v>-9.7057625759696342E-2</v>
          </cell>
        </row>
        <row r="1035">
          <cell r="K1035">
            <v>-549717</v>
          </cell>
          <cell r="L1035">
            <v>-8.7869914987647124E-2</v>
          </cell>
        </row>
        <row r="1036">
          <cell r="K1036">
            <v>-546856</v>
          </cell>
          <cell r="L1036">
            <v>-9.3952923890805853E-2</v>
          </cell>
        </row>
        <row r="1037">
          <cell r="K1037">
            <v>-546776</v>
          </cell>
          <cell r="L1037">
            <v>-9.998133039154429E-2</v>
          </cell>
        </row>
        <row r="1038">
          <cell r="K1038">
            <v>-546504</v>
          </cell>
          <cell r="L1038">
            <v>-8.6348381331253193E-2</v>
          </cell>
        </row>
        <row r="1039">
          <cell r="K1039">
            <v>-546331</v>
          </cell>
          <cell r="L1039">
            <v>-0.11183679100869301</v>
          </cell>
        </row>
        <row r="1040">
          <cell r="K1040">
            <v>-545850</v>
          </cell>
          <cell r="L1040">
            <v>-0.11587900011824605</v>
          </cell>
        </row>
        <row r="1041">
          <cell r="K1041">
            <v>-545315</v>
          </cell>
          <cell r="L1041">
            <v>-0.14079265140925618</v>
          </cell>
        </row>
        <row r="1042">
          <cell r="K1042">
            <v>-544448</v>
          </cell>
          <cell r="L1042">
            <v>-9.4464411970105105E-2</v>
          </cell>
        </row>
        <row r="1043">
          <cell r="K1043">
            <v>-544056</v>
          </cell>
          <cell r="L1043">
            <v>-0.19250687504334496</v>
          </cell>
        </row>
        <row r="1044">
          <cell r="K1044">
            <v>-543145</v>
          </cell>
          <cell r="L1044">
            <v>-8.4130683423461833E-2</v>
          </cell>
        </row>
        <row r="1045">
          <cell r="K1045">
            <v>-542627</v>
          </cell>
          <cell r="L1045">
            <v>-6.6698125244144049E-2</v>
          </cell>
        </row>
        <row r="1046">
          <cell r="K1046">
            <v>-541959</v>
          </cell>
          <cell r="L1046">
            <v>-0.12630238799486548</v>
          </cell>
        </row>
        <row r="1047">
          <cell r="K1047">
            <v>-541713</v>
          </cell>
          <cell r="L1047">
            <v>-0.18782967790254382</v>
          </cell>
        </row>
        <row r="1048">
          <cell r="K1048">
            <v>-540943</v>
          </cell>
          <cell r="L1048">
            <v>-8.7788529715004504E-2</v>
          </cell>
        </row>
        <row r="1049">
          <cell r="K1049">
            <v>-540204</v>
          </cell>
          <cell r="L1049">
            <v>-0.12035493972940167</v>
          </cell>
        </row>
        <row r="1050">
          <cell r="K1050">
            <v>-539570</v>
          </cell>
          <cell r="L1050">
            <v>-7.445049691156759E-2</v>
          </cell>
        </row>
        <row r="1051">
          <cell r="K1051">
            <v>-538028</v>
          </cell>
          <cell r="L1051">
            <v>-0.14197686425316799</v>
          </cell>
        </row>
        <row r="1052">
          <cell r="K1052">
            <v>-537394</v>
          </cell>
          <cell r="L1052">
            <v>-0.12617951220061968</v>
          </cell>
        </row>
        <row r="1053">
          <cell r="K1053">
            <v>-537368</v>
          </cell>
          <cell r="L1053">
            <v>-9.7400004531345577E-2</v>
          </cell>
        </row>
        <row r="1054">
          <cell r="K1054">
            <v>-536552</v>
          </cell>
          <cell r="L1054">
            <v>-6.7529007599769625E-2</v>
          </cell>
        </row>
        <row r="1055">
          <cell r="K1055">
            <v>-535398</v>
          </cell>
          <cell r="L1055">
            <v>-6.8744344042459868E-2</v>
          </cell>
        </row>
        <row r="1056">
          <cell r="K1056">
            <v>-534297</v>
          </cell>
          <cell r="L1056">
            <v>-0.10400457832943533</v>
          </cell>
        </row>
        <row r="1057">
          <cell r="K1057">
            <v>-532313</v>
          </cell>
          <cell r="L1057">
            <v>-8.3958763263835751E-2</v>
          </cell>
        </row>
        <row r="1058">
          <cell r="K1058">
            <v>-532234</v>
          </cell>
          <cell r="L1058">
            <v>-9.7981222385861558E-2</v>
          </cell>
        </row>
        <row r="1059">
          <cell r="K1059">
            <v>-532012</v>
          </cell>
          <cell r="L1059">
            <v>-0.17520376034115223</v>
          </cell>
        </row>
        <row r="1060">
          <cell r="K1060">
            <v>-531762</v>
          </cell>
          <cell r="L1060">
            <v>-8.1629000229645934E-2</v>
          </cell>
        </row>
        <row r="1061">
          <cell r="K1061">
            <v>-531232</v>
          </cell>
          <cell r="L1061">
            <v>-0.11158575611284859</v>
          </cell>
        </row>
        <row r="1062">
          <cell r="K1062">
            <v>-531206</v>
          </cell>
          <cell r="L1062">
            <v>-8.9902423462371983E-2</v>
          </cell>
        </row>
        <row r="1063">
          <cell r="K1063">
            <v>-529207</v>
          </cell>
          <cell r="L1063">
            <v>-2.9298203266606801E-2</v>
          </cell>
        </row>
        <row r="1064">
          <cell r="K1064">
            <v>-529060</v>
          </cell>
          <cell r="L1064">
            <v>-7.7275106741481137E-2</v>
          </cell>
        </row>
        <row r="1065">
          <cell r="K1065">
            <v>-527388</v>
          </cell>
          <cell r="L1065">
            <v>-0.12189136999171425</v>
          </cell>
        </row>
        <row r="1066">
          <cell r="K1066">
            <v>-527272</v>
          </cell>
          <cell r="L1066">
            <v>-0.11299115887769155</v>
          </cell>
        </row>
        <row r="1067">
          <cell r="K1067">
            <v>-525557</v>
          </cell>
          <cell r="L1067">
            <v>-7.3804690295461994E-2</v>
          </cell>
        </row>
        <row r="1068">
          <cell r="K1068">
            <v>-525066</v>
          </cell>
          <cell r="L1068">
            <v>-8.8361568457976478E-2</v>
          </cell>
        </row>
        <row r="1069">
          <cell r="K1069">
            <v>-522206</v>
          </cell>
          <cell r="L1069">
            <v>-5.5701533662560955E-2</v>
          </cell>
        </row>
        <row r="1070">
          <cell r="K1070">
            <v>-521154</v>
          </cell>
          <cell r="L1070">
            <v>-0.23785310863388975</v>
          </cell>
        </row>
        <row r="1071">
          <cell r="K1071">
            <v>-520636</v>
          </cell>
          <cell r="L1071">
            <v>-5.6906328560498418E-2</v>
          </cell>
        </row>
        <row r="1072">
          <cell r="K1072">
            <v>-519305</v>
          </cell>
          <cell r="L1072">
            <v>-0.17170019246239115</v>
          </cell>
        </row>
        <row r="1073">
          <cell r="K1073">
            <v>-518951</v>
          </cell>
          <cell r="L1073">
            <v>-0.17911031406973607</v>
          </cell>
        </row>
        <row r="1074">
          <cell r="K1074">
            <v>-516839</v>
          </cell>
          <cell r="L1074">
            <v>-0.13563911171483925</v>
          </cell>
        </row>
        <row r="1075">
          <cell r="K1075">
            <v>-516416</v>
          </cell>
          <cell r="L1075">
            <v>-0.15621197102000775</v>
          </cell>
        </row>
        <row r="1076">
          <cell r="K1076">
            <v>-515586</v>
          </cell>
          <cell r="L1076">
            <v>-0.11123996445229982</v>
          </cell>
        </row>
        <row r="1077">
          <cell r="K1077">
            <v>-514351</v>
          </cell>
          <cell r="L1077">
            <v>-0.14671421831580905</v>
          </cell>
        </row>
        <row r="1078">
          <cell r="K1078">
            <v>-513779</v>
          </cell>
          <cell r="L1078">
            <v>-0.14651465933664187</v>
          </cell>
        </row>
        <row r="1079">
          <cell r="K1079">
            <v>-513221</v>
          </cell>
          <cell r="L1079">
            <v>-7.971410336719284E-2</v>
          </cell>
        </row>
        <row r="1080">
          <cell r="K1080">
            <v>-512426</v>
          </cell>
          <cell r="L1080">
            <v>-8.5549239486817419E-2</v>
          </cell>
        </row>
        <row r="1081">
          <cell r="K1081">
            <v>-511326</v>
          </cell>
          <cell r="L1081">
            <v>-8.8830833381252874E-2</v>
          </cell>
        </row>
        <row r="1082">
          <cell r="K1082">
            <v>-510157</v>
          </cell>
          <cell r="L1082">
            <v>-0.11549557369259061</v>
          </cell>
        </row>
        <row r="1083">
          <cell r="K1083">
            <v>-508899</v>
          </cell>
          <cell r="L1083">
            <v>-9.5256822369168548E-2</v>
          </cell>
        </row>
        <row r="1084">
          <cell r="K1084">
            <v>-508770</v>
          </cell>
          <cell r="L1084">
            <v>-9.9501096180285964E-2</v>
          </cell>
        </row>
        <row r="1085">
          <cell r="K1085">
            <v>-508756</v>
          </cell>
          <cell r="L1085">
            <v>-0.10481707858520142</v>
          </cell>
        </row>
        <row r="1086">
          <cell r="K1086">
            <v>-508639</v>
          </cell>
          <cell r="L1086">
            <v>-9.7368514248576968E-2</v>
          </cell>
        </row>
        <row r="1087">
          <cell r="K1087">
            <v>-507416</v>
          </cell>
          <cell r="L1087">
            <v>-4.8235821430421738E-2</v>
          </cell>
        </row>
        <row r="1088">
          <cell r="K1088">
            <v>-506994</v>
          </cell>
          <cell r="L1088">
            <v>-5.7229335901572503E-2</v>
          </cell>
        </row>
        <row r="1089">
          <cell r="K1089">
            <v>-506543</v>
          </cell>
          <cell r="L1089">
            <v>-7.3578978621637731E-2</v>
          </cell>
        </row>
        <row r="1090">
          <cell r="K1090">
            <v>-505861</v>
          </cell>
          <cell r="L1090">
            <v>-8.9127571314601764E-2</v>
          </cell>
        </row>
        <row r="1091">
          <cell r="K1091">
            <v>-505175</v>
          </cell>
          <cell r="L1091">
            <v>-6.8706240445660635E-2</v>
          </cell>
        </row>
        <row r="1092">
          <cell r="K1092">
            <v>-505140</v>
          </cell>
          <cell r="L1092">
            <v>-0.19044552656223845</v>
          </cell>
        </row>
        <row r="1093">
          <cell r="K1093">
            <v>-503811</v>
          </cell>
          <cell r="L1093">
            <v>-5.111820405519428E-2</v>
          </cell>
        </row>
        <row r="1094">
          <cell r="K1094">
            <v>-501950</v>
          </cell>
          <cell r="L1094">
            <v>-5.6831852104714628E-2</v>
          </cell>
        </row>
        <row r="1095">
          <cell r="K1095">
            <v>-500415</v>
          </cell>
          <cell r="L1095">
            <v>-9.8776327474372511E-2</v>
          </cell>
        </row>
        <row r="1096">
          <cell r="K1096">
            <v>-500202</v>
          </cell>
          <cell r="L1096">
            <v>-7.7008711556418044E-2</v>
          </cell>
        </row>
        <row r="1097">
          <cell r="K1097">
            <v>-500121</v>
          </cell>
          <cell r="L1097">
            <v>-0.10708091817228833</v>
          </cell>
        </row>
        <row r="1098">
          <cell r="K1098">
            <v>-499965</v>
          </cell>
          <cell r="L1098">
            <v>-9.3855912078637235E-2</v>
          </cell>
        </row>
        <row r="1099">
          <cell r="K1099">
            <v>-499444</v>
          </cell>
          <cell r="L1099">
            <v>-6.1919639752179609E-2</v>
          </cell>
        </row>
        <row r="1100">
          <cell r="K1100">
            <v>-499059</v>
          </cell>
          <cell r="L1100">
            <v>-4.8826745909922663E-2</v>
          </cell>
        </row>
        <row r="1101">
          <cell r="K1101">
            <v>-498799</v>
          </cell>
          <cell r="L1101">
            <v>-9.0131648848705018E-2</v>
          </cell>
        </row>
        <row r="1102">
          <cell r="K1102">
            <v>-498524</v>
          </cell>
          <cell r="L1102">
            <v>-9.7098728389269057E-2</v>
          </cell>
        </row>
        <row r="1103">
          <cell r="K1103">
            <v>-498347</v>
          </cell>
          <cell r="L1103">
            <v>-0.11407382075320535</v>
          </cell>
        </row>
        <row r="1104">
          <cell r="K1104">
            <v>-497810</v>
          </cell>
          <cell r="L1104">
            <v>-5.2114074139522633E-2</v>
          </cell>
        </row>
        <row r="1105">
          <cell r="K1105">
            <v>-496719</v>
          </cell>
          <cell r="L1105">
            <v>-0.1198839484743197</v>
          </cell>
        </row>
        <row r="1106">
          <cell r="K1106">
            <v>-496708</v>
          </cell>
          <cell r="L1106">
            <v>-8.6363498056548318E-2</v>
          </cell>
        </row>
        <row r="1107">
          <cell r="K1107">
            <v>-496435</v>
          </cell>
          <cell r="L1107">
            <v>-0.10854687324394517</v>
          </cell>
        </row>
        <row r="1108">
          <cell r="K1108">
            <v>-495661</v>
          </cell>
          <cell r="L1108">
            <v>-7.2154225670525193E-2</v>
          </cell>
        </row>
        <row r="1109">
          <cell r="K1109">
            <v>-493903</v>
          </cell>
          <cell r="L1109">
            <v>-6.8713258489806112E-2</v>
          </cell>
        </row>
        <row r="1110">
          <cell r="K1110">
            <v>-493199</v>
          </cell>
          <cell r="L1110">
            <v>-0.11594018583848409</v>
          </cell>
        </row>
        <row r="1111">
          <cell r="K1111">
            <v>-491615</v>
          </cell>
          <cell r="L1111">
            <v>-0.18692948038155874</v>
          </cell>
        </row>
        <row r="1112">
          <cell r="K1112">
            <v>-491216</v>
          </cell>
          <cell r="L1112">
            <v>-9.3746892779147953E-2</v>
          </cell>
        </row>
        <row r="1113">
          <cell r="K1113">
            <v>-488875</v>
          </cell>
          <cell r="L1113">
            <v>-6.9044758092306924E-2</v>
          </cell>
        </row>
        <row r="1114">
          <cell r="K1114">
            <v>-487986</v>
          </cell>
          <cell r="L1114">
            <v>-0.11336581852817675</v>
          </cell>
        </row>
        <row r="1115">
          <cell r="K1115">
            <v>-487471</v>
          </cell>
          <cell r="L1115">
            <v>-0.12799993908153331</v>
          </cell>
        </row>
        <row r="1116">
          <cell r="K1116">
            <v>-487434</v>
          </cell>
          <cell r="L1116">
            <v>-8.9067921887362705E-2</v>
          </cell>
        </row>
        <row r="1117">
          <cell r="K1117">
            <v>-487202</v>
          </cell>
          <cell r="L1117">
            <v>-0.14711275790297543</v>
          </cell>
        </row>
        <row r="1118">
          <cell r="K1118">
            <v>-485599</v>
          </cell>
          <cell r="L1118">
            <v>-0.11983666051852659</v>
          </cell>
        </row>
        <row r="1119">
          <cell r="K1119">
            <v>-484865</v>
          </cell>
          <cell r="L1119">
            <v>-0.14104950266934144</v>
          </cell>
        </row>
        <row r="1120">
          <cell r="K1120">
            <v>-484271</v>
          </cell>
          <cell r="L1120">
            <v>-7.554168487855982E-2</v>
          </cell>
        </row>
        <row r="1121">
          <cell r="K1121">
            <v>-484106</v>
          </cell>
          <cell r="L1121">
            <v>-0.13528257807784311</v>
          </cell>
        </row>
        <row r="1122">
          <cell r="K1122">
            <v>-483428</v>
          </cell>
          <cell r="L1122">
            <v>-6.8974569918385298E-2</v>
          </cell>
        </row>
        <row r="1123">
          <cell r="K1123">
            <v>-483242</v>
          </cell>
          <cell r="L1123">
            <v>-0.16104169457657913</v>
          </cell>
        </row>
        <row r="1124">
          <cell r="K1124">
            <v>-482970</v>
          </cell>
          <cell r="L1124">
            <v>-7.6697161107709189E-2</v>
          </cell>
        </row>
        <row r="1125">
          <cell r="K1125">
            <v>-482353</v>
          </cell>
          <cell r="L1125">
            <v>-0.12692718395761945</v>
          </cell>
        </row>
        <row r="1126">
          <cell r="K1126">
            <v>-482339</v>
          </cell>
          <cell r="L1126">
            <v>-0.10902543706104027</v>
          </cell>
        </row>
        <row r="1127">
          <cell r="K1127">
            <v>-482333</v>
          </cell>
          <cell r="L1127">
            <v>-9.0530463209101297E-2</v>
          </cell>
        </row>
        <row r="1128">
          <cell r="K1128">
            <v>-481824</v>
          </cell>
          <cell r="L1128">
            <v>-0.1020134478277384</v>
          </cell>
        </row>
        <row r="1129">
          <cell r="K1129">
            <v>-481653</v>
          </cell>
          <cell r="L1129">
            <v>-0.11834464478154105</v>
          </cell>
        </row>
        <row r="1130">
          <cell r="K1130">
            <v>-481262</v>
          </cell>
          <cell r="L1130">
            <v>-4.7791273972870724E-2</v>
          </cell>
        </row>
        <row r="1131">
          <cell r="K1131">
            <v>-481243</v>
          </cell>
          <cell r="L1131">
            <v>-0.13101382627735914</v>
          </cell>
        </row>
        <row r="1132">
          <cell r="K1132">
            <v>-480483</v>
          </cell>
          <cell r="L1132">
            <v>-7.8094377753513397E-2</v>
          </cell>
        </row>
        <row r="1133">
          <cell r="K1133">
            <v>-480033</v>
          </cell>
          <cell r="L1133">
            <v>-8.052292690782184E-2</v>
          </cell>
        </row>
        <row r="1134">
          <cell r="K1134">
            <v>-479438</v>
          </cell>
          <cell r="L1134">
            <v>-5.682872712199772E-2</v>
          </cell>
        </row>
        <row r="1135">
          <cell r="K1135">
            <v>-479310</v>
          </cell>
          <cell r="L1135">
            <v>-0.12972292702730132</v>
          </cell>
        </row>
        <row r="1136">
          <cell r="K1136">
            <v>-479155</v>
          </cell>
          <cell r="L1136">
            <v>-8.0495821535158496E-2</v>
          </cell>
        </row>
        <row r="1137">
          <cell r="K1137">
            <v>-479043</v>
          </cell>
          <cell r="L1137">
            <v>-6.560254914922227E-2</v>
          </cell>
        </row>
        <row r="1138">
          <cell r="K1138">
            <v>-478198</v>
          </cell>
          <cell r="L1138">
            <v>-9.3590437373702776E-2</v>
          </cell>
        </row>
        <row r="1139">
          <cell r="K1139">
            <v>-478045</v>
          </cell>
          <cell r="L1139">
            <v>-7.6025463906491758E-2</v>
          </cell>
        </row>
        <row r="1140">
          <cell r="K1140">
            <v>-477403</v>
          </cell>
          <cell r="L1140">
            <v>-0.10771594666582432</v>
          </cell>
        </row>
        <row r="1141">
          <cell r="K1141">
            <v>-477126</v>
          </cell>
          <cell r="L1141">
            <v>-4.4929640119162999E-2</v>
          </cell>
        </row>
        <row r="1142">
          <cell r="K1142">
            <v>-477029</v>
          </cell>
          <cell r="L1142">
            <v>-9.0426775162090092E-2</v>
          </cell>
        </row>
        <row r="1143">
          <cell r="K1143">
            <v>-473891</v>
          </cell>
          <cell r="L1143">
            <v>-0.14751558063689715</v>
          </cell>
        </row>
        <row r="1144">
          <cell r="K1144">
            <v>-472751</v>
          </cell>
          <cell r="L1144">
            <v>-2.4825602806634144E-2</v>
          </cell>
        </row>
        <row r="1145">
          <cell r="K1145">
            <v>-472558</v>
          </cell>
          <cell r="L1145">
            <v>-5.5794389201987857E-2</v>
          </cell>
        </row>
        <row r="1146">
          <cell r="K1146">
            <v>-472303</v>
          </cell>
          <cell r="L1146">
            <v>-7.7258437236792585E-2</v>
          </cell>
        </row>
        <row r="1147">
          <cell r="K1147">
            <v>-471317</v>
          </cell>
          <cell r="L1147">
            <v>-0.11632387366986979</v>
          </cell>
        </row>
        <row r="1148">
          <cell r="K1148">
            <v>-470530</v>
          </cell>
          <cell r="L1148">
            <v>-0.14685448693780634</v>
          </cell>
        </row>
        <row r="1149">
          <cell r="K1149">
            <v>-470450</v>
          </cell>
          <cell r="L1149">
            <v>-9.1859701561898058E-2</v>
          </cell>
        </row>
        <row r="1150">
          <cell r="K1150">
            <v>-470306</v>
          </cell>
          <cell r="L1150">
            <v>-8.3527957088170512E-2</v>
          </cell>
        </row>
        <row r="1151">
          <cell r="K1151">
            <v>-469579</v>
          </cell>
          <cell r="L1151">
            <v>-0.12858382515103661</v>
          </cell>
        </row>
        <row r="1152">
          <cell r="K1152">
            <v>-469037</v>
          </cell>
          <cell r="L1152">
            <v>-7.8347051059205322E-2</v>
          </cell>
        </row>
        <row r="1153">
          <cell r="K1153">
            <v>-468784</v>
          </cell>
          <cell r="L1153">
            <v>-5.1104429710478294E-2</v>
          </cell>
        </row>
        <row r="1154">
          <cell r="K1154">
            <v>-468687</v>
          </cell>
          <cell r="L1154">
            <v>-7.5737772947145621E-2</v>
          </cell>
        </row>
        <row r="1155">
          <cell r="K1155">
            <v>-468625</v>
          </cell>
          <cell r="L1155">
            <v>-9.3682318335766221E-2</v>
          </cell>
        </row>
        <row r="1156">
          <cell r="K1156">
            <v>-467947</v>
          </cell>
          <cell r="L1156">
            <v>-6.7993889156245574E-2</v>
          </cell>
        </row>
        <row r="1157">
          <cell r="K1157">
            <v>-467610</v>
          </cell>
          <cell r="L1157">
            <v>-0.21303038351482592</v>
          </cell>
        </row>
        <row r="1158">
          <cell r="K1158">
            <v>-467169</v>
          </cell>
          <cell r="L1158">
            <v>-7.2264226184712316E-2</v>
          </cell>
        </row>
        <row r="1159">
          <cell r="K1159">
            <v>-467056</v>
          </cell>
          <cell r="L1159">
            <v>-0.23580731349221576</v>
          </cell>
        </row>
        <row r="1160">
          <cell r="K1160">
            <v>-466823</v>
          </cell>
          <cell r="L1160">
            <v>-0.12463592910199005</v>
          </cell>
        </row>
        <row r="1161">
          <cell r="K1161">
            <v>-463616</v>
          </cell>
          <cell r="L1161">
            <v>-8.4095719247532535E-2</v>
          </cell>
        </row>
        <row r="1162">
          <cell r="K1162">
            <v>-463590</v>
          </cell>
          <cell r="L1162">
            <v>-4.2481209036157E-2</v>
          </cell>
        </row>
        <row r="1163">
          <cell r="K1163">
            <v>-462765</v>
          </cell>
          <cell r="L1163">
            <v>-2.8728837186866602E-2</v>
          </cell>
        </row>
        <row r="1164">
          <cell r="K1164">
            <v>-461858</v>
          </cell>
          <cell r="L1164">
            <v>-9.9524034039927017E-2</v>
          </cell>
        </row>
        <row r="1165">
          <cell r="K1165">
            <v>-460352</v>
          </cell>
          <cell r="L1165">
            <v>-6.981335718517892E-2</v>
          </cell>
        </row>
        <row r="1166">
          <cell r="K1166">
            <v>-460173</v>
          </cell>
          <cell r="L1166">
            <v>-0.10729999920721121</v>
          </cell>
        </row>
        <row r="1167">
          <cell r="K1167">
            <v>-460032</v>
          </cell>
          <cell r="L1167">
            <v>-0.13845346797297456</v>
          </cell>
        </row>
        <row r="1168">
          <cell r="K1168">
            <v>-459661</v>
          </cell>
          <cell r="L1168">
            <v>-5.8088590531426169E-2</v>
          </cell>
        </row>
        <row r="1169">
          <cell r="K1169">
            <v>-459263</v>
          </cell>
          <cell r="L1169">
            <v>-0.15113027768682613</v>
          </cell>
        </row>
        <row r="1170">
          <cell r="K1170">
            <v>-458227</v>
          </cell>
          <cell r="L1170">
            <v>-6.3779987319916007E-2</v>
          </cell>
        </row>
        <row r="1171">
          <cell r="K1171">
            <v>-457256</v>
          </cell>
          <cell r="L1171">
            <v>-0.11318002107385577</v>
          </cell>
        </row>
        <row r="1172">
          <cell r="K1172">
            <v>-456908</v>
          </cell>
          <cell r="L1172">
            <v>-7.9393195693068394E-2</v>
          </cell>
        </row>
        <row r="1173">
          <cell r="K1173">
            <v>-456892</v>
          </cell>
          <cell r="L1173">
            <v>-0.1342711219167281</v>
          </cell>
        </row>
        <row r="1174">
          <cell r="K1174">
            <v>-456343</v>
          </cell>
          <cell r="L1174">
            <v>-5.709646002773603E-2</v>
          </cell>
        </row>
        <row r="1175">
          <cell r="K1175">
            <v>-456131</v>
          </cell>
          <cell r="L1175">
            <v>-0.10349832793829278</v>
          </cell>
        </row>
        <row r="1176">
          <cell r="K1176">
            <v>-455750</v>
          </cell>
          <cell r="L1176">
            <v>-0.14427641303036817</v>
          </cell>
        </row>
        <row r="1177">
          <cell r="K1177">
            <v>-455206</v>
          </cell>
          <cell r="L1177">
            <v>-7.5899481199202659E-2</v>
          </cell>
        </row>
        <row r="1178">
          <cell r="K1178">
            <v>-454487</v>
          </cell>
          <cell r="L1178">
            <v>-4.1487949208899394E-2</v>
          </cell>
        </row>
        <row r="1179">
          <cell r="K1179">
            <v>-453609</v>
          </cell>
          <cell r="L1179">
            <v>-8.0617923411648709E-2</v>
          </cell>
        </row>
        <row r="1180">
          <cell r="K1180">
            <v>-452827</v>
          </cell>
          <cell r="L1180">
            <v>-6.8141872309023022E-2</v>
          </cell>
        </row>
        <row r="1181">
          <cell r="K1181">
            <v>-452344</v>
          </cell>
          <cell r="L1181">
            <v>-9.8708986728500536E-2</v>
          </cell>
        </row>
        <row r="1182">
          <cell r="K1182">
            <v>-449623</v>
          </cell>
          <cell r="L1182">
            <v>-0.11492155522623512</v>
          </cell>
        </row>
        <row r="1183">
          <cell r="K1183">
            <v>-448960</v>
          </cell>
          <cell r="L1183">
            <v>-0.11494859112702158</v>
          </cell>
        </row>
        <row r="1184">
          <cell r="K1184">
            <v>-448752</v>
          </cell>
          <cell r="L1184">
            <v>-9.6684912653246247E-2</v>
          </cell>
        </row>
        <row r="1185">
          <cell r="K1185">
            <v>-448320</v>
          </cell>
          <cell r="L1185">
            <v>-8.7875298303041582E-2</v>
          </cell>
        </row>
        <row r="1186">
          <cell r="K1186">
            <v>-447828</v>
          </cell>
          <cell r="L1186">
            <v>-7.5082614213836274E-2</v>
          </cell>
        </row>
        <row r="1187">
          <cell r="K1187">
            <v>-447076</v>
          </cell>
          <cell r="L1187">
            <v>-0.12194081502622782</v>
          </cell>
        </row>
        <row r="1188">
          <cell r="K1188">
            <v>-446834</v>
          </cell>
          <cell r="L1188">
            <v>-8.7559913622486371E-2</v>
          </cell>
        </row>
        <row r="1189">
          <cell r="K1189">
            <v>-446280</v>
          </cell>
          <cell r="L1189">
            <v>-5.0999739104588208E-2</v>
          </cell>
        </row>
        <row r="1190">
          <cell r="K1190">
            <v>-445680</v>
          </cell>
          <cell r="L1190">
            <v>-8.3073851811741761E-2</v>
          </cell>
        </row>
        <row r="1191">
          <cell r="K1191">
            <v>-442869</v>
          </cell>
          <cell r="L1191">
            <v>-4.2239637688444034E-2</v>
          </cell>
        </row>
        <row r="1192">
          <cell r="K1192">
            <v>-442782</v>
          </cell>
          <cell r="L1192">
            <v>-6.3056061937583063E-2</v>
          </cell>
        </row>
        <row r="1193">
          <cell r="K1193">
            <v>-442239</v>
          </cell>
          <cell r="L1193">
            <v>-0.14192609004997142</v>
          </cell>
        </row>
        <row r="1194">
          <cell r="K1194">
            <v>-442217</v>
          </cell>
          <cell r="L1194">
            <v>-8.1465144593230621E-2</v>
          </cell>
        </row>
        <row r="1195">
          <cell r="K1195">
            <v>-440936</v>
          </cell>
          <cell r="L1195">
            <v>-7.754528792119271E-2</v>
          </cell>
        </row>
        <row r="1196">
          <cell r="K1196">
            <v>-440073</v>
          </cell>
          <cell r="L1196">
            <v>-4.9609116823505051E-2</v>
          </cell>
        </row>
        <row r="1197">
          <cell r="K1197">
            <v>-439691</v>
          </cell>
          <cell r="L1197">
            <v>-0.11522291780168936</v>
          </cell>
        </row>
        <row r="1198">
          <cell r="K1198">
            <v>-439635</v>
          </cell>
          <cell r="L1198">
            <v>-4.2314874409614449E-2</v>
          </cell>
        </row>
        <row r="1199">
          <cell r="K1199">
            <v>-439608</v>
          </cell>
          <cell r="L1199">
            <v>-9.3752319240031426E-2</v>
          </cell>
        </row>
        <row r="1200">
          <cell r="K1200">
            <v>-439592</v>
          </cell>
          <cell r="L1200">
            <v>-9.2562871674277208E-2</v>
          </cell>
        </row>
        <row r="1201">
          <cell r="K1201">
            <v>-439478</v>
          </cell>
          <cell r="L1201">
            <v>-9.6238221997983611E-2</v>
          </cell>
        </row>
        <row r="1202">
          <cell r="K1202">
            <v>-439210</v>
          </cell>
          <cell r="L1202">
            <v>-4.699599494526354E-2</v>
          </cell>
        </row>
        <row r="1203">
          <cell r="K1203">
            <v>-439051</v>
          </cell>
          <cell r="L1203">
            <v>-4.4320319343804364E-2</v>
          </cell>
        </row>
        <row r="1204">
          <cell r="K1204">
            <v>-438358</v>
          </cell>
          <cell r="L1204">
            <v>-9.9946601877552776E-2</v>
          </cell>
        </row>
        <row r="1205">
          <cell r="K1205">
            <v>-435433</v>
          </cell>
          <cell r="L1205">
            <v>-5.8248360802118399E-2</v>
          </cell>
        </row>
        <row r="1206">
          <cell r="K1206">
            <v>-435217</v>
          </cell>
          <cell r="L1206">
            <v>-6.8558256646756355E-2</v>
          </cell>
        </row>
        <row r="1207">
          <cell r="K1207">
            <v>-433973</v>
          </cell>
          <cell r="L1207">
            <v>-5.4262415362870596E-2</v>
          </cell>
        </row>
        <row r="1208">
          <cell r="K1208">
            <v>-433338</v>
          </cell>
          <cell r="L1208">
            <v>-3.0594621721109681E-2</v>
          </cell>
        </row>
        <row r="1209">
          <cell r="K1209">
            <v>-432308</v>
          </cell>
          <cell r="L1209">
            <v>-8.4711345016084669E-2</v>
          </cell>
        </row>
        <row r="1210">
          <cell r="K1210">
            <v>-432179</v>
          </cell>
          <cell r="L1210">
            <v>-6.1880609008089546E-2</v>
          </cell>
        </row>
        <row r="1211">
          <cell r="K1211">
            <v>-430995</v>
          </cell>
          <cell r="L1211">
            <v>-9.2390196407544534E-2</v>
          </cell>
        </row>
        <row r="1212">
          <cell r="K1212">
            <v>-430903</v>
          </cell>
          <cell r="L1212">
            <v>-9.5367841983956009E-2</v>
          </cell>
        </row>
        <row r="1213">
          <cell r="K1213">
            <v>-430351</v>
          </cell>
          <cell r="L1213">
            <v>-0.10467753144028019</v>
          </cell>
        </row>
        <row r="1214">
          <cell r="K1214">
            <v>-429460</v>
          </cell>
          <cell r="L1214">
            <v>-5.6471426084312923E-2</v>
          </cell>
        </row>
        <row r="1215">
          <cell r="K1215">
            <v>-425703</v>
          </cell>
          <cell r="L1215">
            <v>-5.5483668991742285E-2</v>
          </cell>
        </row>
        <row r="1216">
          <cell r="K1216">
            <v>-423188</v>
          </cell>
          <cell r="L1216">
            <v>-7.0701133889892229E-2</v>
          </cell>
        </row>
        <row r="1217">
          <cell r="K1217">
            <v>-423151</v>
          </cell>
          <cell r="L1217">
            <v>-5.3526572468217445E-2</v>
          </cell>
        </row>
        <row r="1218">
          <cell r="K1218">
            <v>-423122</v>
          </cell>
          <cell r="L1218">
            <v>-5.9888845514628058E-2</v>
          </cell>
        </row>
        <row r="1219">
          <cell r="K1219">
            <v>-420224</v>
          </cell>
          <cell r="L1219">
            <v>-6.3524850372903743E-2</v>
          </cell>
        </row>
        <row r="1220">
          <cell r="K1220">
            <v>-419747</v>
          </cell>
          <cell r="L1220">
            <v>-0.10002995558137778</v>
          </cell>
        </row>
        <row r="1221">
          <cell r="K1221">
            <v>-419496</v>
          </cell>
          <cell r="L1221">
            <v>-9.0903161314886141E-2</v>
          </cell>
        </row>
        <row r="1222">
          <cell r="K1222">
            <v>-419348</v>
          </cell>
          <cell r="L1222">
            <v>-7.4114789306917811E-2</v>
          </cell>
        </row>
        <row r="1223">
          <cell r="K1223">
            <v>-419275</v>
          </cell>
          <cell r="L1223">
            <v>-9.4189002974779751E-2</v>
          </cell>
        </row>
        <row r="1224">
          <cell r="K1224">
            <v>-418258</v>
          </cell>
          <cell r="L1224">
            <v>-8.3416149576206203E-2</v>
          </cell>
        </row>
        <row r="1225">
          <cell r="K1225">
            <v>-418142</v>
          </cell>
          <cell r="L1225">
            <v>-4.594695390536252E-2</v>
          </cell>
        </row>
        <row r="1226">
          <cell r="K1226">
            <v>-417093</v>
          </cell>
          <cell r="L1226">
            <v>-0.10750149295816032</v>
          </cell>
        </row>
        <row r="1227">
          <cell r="K1227">
            <v>-416085</v>
          </cell>
          <cell r="L1227">
            <v>-9.133167301687227E-2</v>
          </cell>
        </row>
        <row r="1228">
          <cell r="K1228">
            <v>-414906</v>
          </cell>
          <cell r="L1228">
            <v>-6.0848335846279002E-2</v>
          </cell>
        </row>
        <row r="1229">
          <cell r="K1229">
            <v>-414346</v>
          </cell>
          <cell r="L1229">
            <v>-6.7783849963535259E-2</v>
          </cell>
        </row>
        <row r="1230">
          <cell r="K1230">
            <v>-413063</v>
          </cell>
          <cell r="L1230">
            <v>-9.237364966072957E-2</v>
          </cell>
        </row>
        <row r="1231">
          <cell r="K1231">
            <v>-411408</v>
          </cell>
          <cell r="L1231">
            <v>-5.0608227970257109E-2</v>
          </cell>
        </row>
        <row r="1232">
          <cell r="K1232">
            <v>-411270</v>
          </cell>
          <cell r="L1232">
            <v>-9.0845093289232071E-2</v>
          </cell>
        </row>
        <row r="1233">
          <cell r="K1233">
            <v>-410258</v>
          </cell>
          <cell r="L1233">
            <v>-9.2174022058874747E-2</v>
          </cell>
        </row>
        <row r="1234">
          <cell r="K1234">
            <v>-410128</v>
          </cell>
          <cell r="L1234">
            <v>-4.7370274542878031E-2</v>
          </cell>
        </row>
        <row r="1235">
          <cell r="K1235">
            <v>-409536</v>
          </cell>
          <cell r="L1235">
            <v>-5.0056156971109683E-2</v>
          </cell>
        </row>
        <row r="1236">
          <cell r="K1236">
            <v>-409469</v>
          </cell>
          <cell r="L1236">
            <v>-7.3742403237059342E-2</v>
          </cell>
        </row>
        <row r="1237">
          <cell r="K1237">
            <v>-405248</v>
          </cell>
          <cell r="L1237">
            <v>-0.11113573188416925</v>
          </cell>
        </row>
        <row r="1238">
          <cell r="K1238">
            <v>-405018</v>
          </cell>
          <cell r="L1238">
            <v>-8.2948391394968138E-2</v>
          </cell>
        </row>
        <row r="1239">
          <cell r="K1239">
            <v>-403828</v>
          </cell>
          <cell r="L1239">
            <v>-0.12492695311666187</v>
          </cell>
        </row>
        <row r="1240">
          <cell r="K1240">
            <v>-403227</v>
          </cell>
          <cell r="L1240">
            <v>-0.12633089711488574</v>
          </cell>
        </row>
        <row r="1241">
          <cell r="K1241">
            <v>-402401</v>
          </cell>
          <cell r="L1241">
            <v>-0.10360113456348219</v>
          </cell>
        </row>
        <row r="1242">
          <cell r="K1242">
            <v>-402089</v>
          </cell>
          <cell r="L1242">
            <v>-9.2858048468100501E-2</v>
          </cell>
        </row>
        <row r="1243">
          <cell r="K1243">
            <v>-401036</v>
          </cell>
          <cell r="L1243">
            <v>-6.3957810134441281E-2</v>
          </cell>
        </row>
        <row r="1244">
          <cell r="K1244">
            <v>-400915</v>
          </cell>
          <cell r="L1244">
            <v>-3.7051851335678967E-2</v>
          </cell>
        </row>
        <row r="1245">
          <cell r="K1245">
            <v>-400777</v>
          </cell>
          <cell r="L1245">
            <v>-7.7996002670076267E-2</v>
          </cell>
        </row>
        <row r="1246">
          <cell r="K1246">
            <v>-400095</v>
          </cell>
          <cell r="L1246">
            <v>-7.2061299518672767E-2</v>
          </cell>
        </row>
        <row r="1247">
          <cell r="K1247">
            <v>-399079</v>
          </cell>
          <cell r="L1247">
            <v>-6.8692351372895158E-2</v>
          </cell>
        </row>
        <row r="1248">
          <cell r="K1248">
            <v>-395274</v>
          </cell>
          <cell r="L1248">
            <v>-6.4094471054489066E-2</v>
          </cell>
        </row>
        <row r="1249">
          <cell r="K1249">
            <v>-393498</v>
          </cell>
          <cell r="L1249">
            <v>-8.0271508793803778E-2</v>
          </cell>
        </row>
        <row r="1250">
          <cell r="K1250">
            <v>-393389</v>
          </cell>
          <cell r="L1250">
            <v>-7.1031923729731689E-2</v>
          </cell>
        </row>
        <row r="1251">
          <cell r="K1251">
            <v>-393388</v>
          </cell>
          <cell r="L1251">
            <v>-0.14915213109408737</v>
          </cell>
        </row>
        <row r="1252">
          <cell r="K1252">
            <v>-391443</v>
          </cell>
          <cell r="L1252">
            <v>-6.9473595656975154E-2</v>
          </cell>
        </row>
        <row r="1253">
          <cell r="K1253">
            <v>-389848</v>
          </cell>
          <cell r="L1253">
            <v>-0.10104283165014145</v>
          </cell>
        </row>
        <row r="1254">
          <cell r="K1254">
            <v>-389760</v>
          </cell>
          <cell r="L1254">
            <v>-7.84245392186078E-2</v>
          </cell>
        </row>
        <row r="1255">
          <cell r="K1255">
            <v>-387984</v>
          </cell>
          <cell r="L1255">
            <v>-0.10526232969792536</v>
          </cell>
        </row>
        <row r="1256">
          <cell r="K1256">
            <v>-385277</v>
          </cell>
          <cell r="L1256">
            <v>-8.2213561032756149E-2</v>
          </cell>
        </row>
        <row r="1257">
          <cell r="K1257">
            <v>-385129</v>
          </cell>
          <cell r="L1257">
            <v>-0.11355850092836151</v>
          </cell>
        </row>
        <row r="1258">
          <cell r="K1258">
            <v>-384261</v>
          </cell>
          <cell r="L1258">
            <v>-7.8909448224665252E-2</v>
          </cell>
        </row>
        <row r="1259">
          <cell r="K1259">
            <v>-383436</v>
          </cell>
          <cell r="L1259">
            <v>-6.4674298326975299E-2</v>
          </cell>
        </row>
        <row r="1260">
          <cell r="K1260">
            <v>-382943</v>
          </cell>
          <cell r="L1260">
            <v>-0.14958985575125794</v>
          </cell>
        </row>
        <row r="1261">
          <cell r="K1261">
            <v>-382916</v>
          </cell>
          <cell r="L1261">
            <v>-0.12176353549136323</v>
          </cell>
        </row>
        <row r="1262">
          <cell r="K1262">
            <v>-382551</v>
          </cell>
          <cell r="L1262">
            <v>-0.10307660844759839</v>
          </cell>
        </row>
        <row r="1263">
          <cell r="K1263">
            <v>-380135</v>
          </cell>
          <cell r="L1263">
            <v>-6.6997564093458015E-2</v>
          </cell>
        </row>
        <row r="1264">
          <cell r="K1264">
            <v>-379817</v>
          </cell>
          <cell r="L1264">
            <v>-8.1227129160111003E-2</v>
          </cell>
        </row>
        <row r="1265">
          <cell r="K1265">
            <v>-379790</v>
          </cell>
          <cell r="L1265">
            <v>-9.7926699497126193E-2</v>
          </cell>
        </row>
        <row r="1266">
          <cell r="K1266">
            <v>-378925</v>
          </cell>
          <cell r="L1266">
            <v>-8.2829355025075588E-2</v>
          </cell>
        </row>
        <row r="1267">
          <cell r="K1267">
            <v>-376001</v>
          </cell>
          <cell r="L1267">
            <v>-8.4269880747229797E-2</v>
          </cell>
        </row>
        <row r="1268">
          <cell r="K1268">
            <v>-375034</v>
          </cell>
          <cell r="L1268">
            <v>-7.8145270347704507E-2</v>
          </cell>
        </row>
        <row r="1269">
          <cell r="K1269">
            <v>-374251</v>
          </cell>
          <cell r="L1269">
            <v>-4.7714175196548726E-2</v>
          </cell>
        </row>
        <row r="1270">
          <cell r="K1270">
            <v>-373294</v>
          </cell>
          <cell r="L1270">
            <v>-9.6284389400654216E-2</v>
          </cell>
        </row>
        <row r="1271">
          <cell r="K1271">
            <v>-373251</v>
          </cell>
          <cell r="L1271">
            <v>-9.0202018388305834E-3</v>
          </cell>
        </row>
        <row r="1272">
          <cell r="K1272">
            <v>-371553</v>
          </cell>
          <cell r="L1272">
            <v>-2.9089046917267051E-2</v>
          </cell>
        </row>
        <row r="1273">
          <cell r="K1273">
            <v>-371498</v>
          </cell>
          <cell r="L1273">
            <v>-7.0447916522467319E-2</v>
          </cell>
        </row>
        <row r="1274">
          <cell r="K1274">
            <v>-371338</v>
          </cell>
          <cell r="L1274">
            <v>-9.1313019638527934E-2</v>
          </cell>
        </row>
        <row r="1275">
          <cell r="K1275">
            <v>-371248</v>
          </cell>
          <cell r="L1275">
            <v>-5.6068299031935012E-2</v>
          </cell>
        </row>
        <row r="1276">
          <cell r="K1276">
            <v>-370941</v>
          </cell>
          <cell r="L1276">
            <v>-9.4141130101655604E-2</v>
          </cell>
        </row>
        <row r="1277">
          <cell r="K1277">
            <v>-370651</v>
          </cell>
          <cell r="L1277">
            <v>-0.10119975929457146</v>
          </cell>
        </row>
        <row r="1278">
          <cell r="K1278">
            <v>-370350</v>
          </cell>
          <cell r="L1278">
            <v>-9.9668954284688555E-2</v>
          </cell>
        </row>
        <row r="1279">
          <cell r="K1279">
            <v>-370331</v>
          </cell>
          <cell r="L1279">
            <v>-6.3881342103129624E-2</v>
          </cell>
        </row>
        <row r="1280">
          <cell r="K1280">
            <v>-369987</v>
          </cell>
          <cell r="L1280">
            <v>-0.11422736366330764</v>
          </cell>
        </row>
        <row r="1281">
          <cell r="K1281">
            <v>-369766</v>
          </cell>
          <cell r="L1281">
            <v>-5.9933127411099803E-2</v>
          </cell>
        </row>
        <row r="1282">
          <cell r="K1282">
            <v>-366567</v>
          </cell>
          <cell r="L1282">
            <v>-7.7600058258206636E-2</v>
          </cell>
        </row>
        <row r="1283">
          <cell r="K1283">
            <v>-363355</v>
          </cell>
          <cell r="L1283">
            <v>-7.5602675176384748E-2</v>
          </cell>
        </row>
        <row r="1284">
          <cell r="K1284">
            <v>-362849</v>
          </cell>
          <cell r="L1284">
            <v>-8.6545846408069144E-2</v>
          </cell>
        </row>
        <row r="1285">
          <cell r="K1285">
            <v>-362561</v>
          </cell>
          <cell r="L1285">
            <v>-6.2174016456793928E-2</v>
          </cell>
        </row>
        <row r="1286">
          <cell r="K1286">
            <v>-361943</v>
          </cell>
          <cell r="L1286">
            <v>-6.0406943219379332E-2</v>
          </cell>
        </row>
        <row r="1287">
          <cell r="K1287">
            <v>-361539</v>
          </cell>
          <cell r="L1287">
            <v>-5.5595784894740007E-2</v>
          </cell>
        </row>
        <row r="1288">
          <cell r="K1288">
            <v>-360864</v>
          </cell>
          <cell r="L1288">
            <v>-8.4985663567799255E-2</v>
          </cell>
        </row>
        <row r="1289">
          <cell r="K1289">
            <v>-360069</v>
          </cell>
          <cell r="L1289">
            <v>-5.1421364024481588E-2</v>
          </cell>
        </row>
        <row r="1290">
          <cell r="K1290">
            <v>-359187</v>
          </cell>
          <cell r="L1290">
            <v>-6.6254968380184479E-2</v>
          </cell>
        </row>
        <row r="1291">
          <cell r="K1291">
            <v>-358855</v>
          </cell>
          <cell r="L1291">
            <v>-7.784415160710087E-2</v>
          </cell>
        </row>
        <row r="1292">
          <cell r="K1292">
            <v>-358843</v>
          </cell>
          <cell r="L1292">
            <v>-0.10942857561072003</v>
          </cell>
        </row>
        <row r="1293">
          <cell r="K1293">
            <v>-357941</v>
          </cell>
          <cell r="L1293">
            <v>-0.13408696635922726</v>
          </cell>
        </row>
        <row r="1294">
          <cell r="K1294">
            <v>-357417</v>
          </cell>
          <cell r="L1294">
            <v>-0.12221548978588345</v>
          </cell>
        </row>
        <row r="1295">
          <cell r="K1295">
            <v>-354691</v>
          </cell>
          <cell r="L1295">
            <v>-4.7647865947448187E-2</v>
          </cell>
        </row>
        <row r="1296">
          <cell r="K1296">
            <v>-354598</v>
          </cell>
          <cell r="L1296">
            <v>-7.233894803153719E-2</v>
          </cell>
        </row>
        <row r="1297">
          <cell r="K1297">
            <v>-352993</v>
          </cell>
          <cell r="L1297">
            <v>-7.1652319003261966E-2</v>
          </cell>
        </row>
        <row r="1298">
          <cell r="K1298">
            <v>-352330</v>
          </cell>
          <cell r="L1298">
            <v>-9.9793151481489137E-2</v>
          </cell>
        </row>
        <row r="1299">
          <cell r="K1299">
            <v>-351369</v>
          </cell>
          <cell r="L1299">
            <v>-3.7797426858914844E-2</v>
          </cell>
        </row>
        <row r="1300">
          <cell r="K1300">
            <v>-349536</v>
          </cell>
          <cell r="L1300">
            <v>-5.5563176932608573E-2</v>
          </cell>
        </row>
        <row r="1301">
          <cell r="K1301">
            <v>-348337</v>
          </cell>
          <cell r="L1301">
            <v>-4.5631589792657044E-2</v>
          </cell>
        </row>
        <row r="1302">
          <cell r="K1302">
            <v>-348277</v>
          </cell>
          <cell r="L1302">
            <v>-7.1614338618572429E-2</v>
          </cell>
        </row>
        <row r="1303">
          <cell r="K1303">
            <v>-347971</v>
          </cell>
          <cell r="L1303">
            <v>-0.10199023567276813</v>
          </cell>
        </row>
        <row r="1304">
          <cell r="K1304">
            <v>-347816</v>
          </cell>
          <cell r="L1304">
            <v>-7.251284865234045E-2</v>
          </cell>
        </row>
        <row r="1305">
          <cell r="K1305">
            <v>-346833</v>
          </cell>
          <cell r="L1305">
            <v>-0.12234619903917281</v>
          </cell>
        </row>
        <row r="1306">
          <cell r="K1306">
            <v>-346724</v>
          </cell>
          <cell r="L1306">
            <v>-6.1055706349952651E-2</v>
          </cell>
        </row>
        <row r="1307">
          <cell r="K1307">
            <v>-346449</v>
          </cell>
          <cell r="L1307">
            <v>-0.1044068276747452</v>
          </cell>
        </row>
        <row r="1308">
          <cell r="K1308">
            <v>-345611</v>
          </cell>
          <cell r="L1308">
            <v>-5.0026351294528149E-2</v>
          </cell>
        </row>
        <row r="1309">
          <cell r="K1309">
            <v>-344460</v>
          </cell>
          <cell r="L1309">
            <v>-7.032326120602167E-2</v>
          </cell>
        </row>
        <row r="1310">
          <cell r="K1310">
            <v>-344363</v>
          </cell>
          <cell r="L1310">
            <v>-8.409484299632522E-2</v>
          </cell>
        </row>
        <row r="1311">
          <cell r="K1311">
            <v>-343662</v>
          </cell>
          <cell r="L1311">
            <v>-5.7382277351514244E-2</v>
          </cell>
        </row>
        <row r="1312">
          <cell r="K1312">
            <v>-340464</v>
          </cell>
          <cell r="L1312">
            <v>-5.1656207896876936E-2</v>
          </cell>
        </row>
        <row r="1313">
          <cell r="K1313">
            <v>-340361</v>
          </cell>
          <cell r="L1313">
            <v>-6.4845859125090263E-2</v>
          </cell>
        </row>
        <row r="1314">
          <cell r="K1314">
            <v>-340008</v>
          </cell>
          <cell r="L1314">
            <v>-0.1112632764235065</v>
          </cell>
        </row>
        <row r="1315">
          <cell r="K1315">
            <v>-338638</v>
          </cell>
          <cell r="L1315">
            <v>-0.10193777436350977</v>
          </cell>
        </row>
        <row r="1316">
          <cell r="K1316">
            <v>-338632</v>
          </cell>
          <cell r="L1316">
            <v>-9.0375757886314523E-2</v>
          </cell>
        </row>
        <row r="1317">
          <cell r="K1317">
            <v>-338580</v>
          </cell>
          <cell r="L1317">
            <v>-0.1458385739539147</v>
          </cell>
        </row>
        <row r="1318">
          <cell r="K1318">
            <v>-336649</v>
          </cell>
          <cell r="L1318">
            <v>-7.218062684659883E-2</v>
          </cell>
        </row>
        <row r="1319">
          <cell r="K1319">
            <v>-335615</v>
          </cell>
          <cell r="L1319">
            <v>-6.2356853661359818E-2</v>
          </cell>
        </row>
        <row r="1320">
          <cell r="K1320">
            <v>-335365</v>
          </cell>
          <cell r="L1320">
            <v>-3.62620577978481E-2</v>
          </cell>
        </row>
        <row r="1321">
          <cell r="K1321">
            <v>-335311</v>
          </cell>
          <cell r="L1321">
            <v>-8.3862720754554643E-2</v>
          </cell>
        </row>
        <row r="1322">
          <cell r="K1322">
            <v>-335200</v>
          </cell>
          <cell r="L1322">
            <v>-4.7005344474011314E-2</v>
          </cell>
        </row>
        <row r="1323">
          <cell r="K1323">
            <v>-334791</v>
          </cell>
          <cell r="L1323">
            <v>-0.13407600407525119</v>
          </cell>
        </row>
        <row r="1324">
          <cell r="K1324">
            <v>-332924</v>
          </cell>
          <cell r="L1324">
            <v>-6.6331123252234156E-2</v>
          </cell>
        </row>
        <row r="1325">
          <cell r="K1325">
            <v>-329594</v>
          </cell>
          <cell r="L1325">
            <v>-5.8807670615381016E-2</v>
          </cell>
        </row>
        <row r="1326">
          <cell r="K1326">
            <v>-329591</v>
          </cell>
          <cell r="L1326">
            <v>-7.8893195898399257E-2</v>
          </cell>
        </row>
        <row r="1327">
          <cell r="K1327">
            <v>-329329</v>
          </cell>
          <cell r="L1327">
            <v>-0.12237459380823476</v>
          </cell>
        </row>
        <row r="1328">
          <cell r="K1328">
            <v>-328956</v>
          </cell>
          <cell r="L1328">
            <v>-5.2170710807617052E-2</v>
          </cell>
        </row>
        <row r="1329">
          <cell r="K1329">
            <v>-328876</v>
          </cell>
          <cell r="L1329">
            <v>-0.11843692188462776</v>
          </cell>
        </row>
        <row r="1330">
          <cell r="K1330">
            <v>-328500</v>
          </cell>
          <cell r="L1330">
            <v>-0.11429334875336748</v>
          </cell>
        </row>
        <row r="1331">
          <cell r="K1331">
            <v>-328075</v>
          </cell>
          <cell r="L1331">
            <v>-8.0877607398412099E-2</v>
          </cell>
        </row>
        <row r="1332">
          <cell r="K1332">
            <v>-326633</v>
          </cell>
          <cell r="L1332">
            <v>-6.8071501616899538E-2</v>
          </cell>
        </row>
        <row r="1333">
          <cell r="K1333">
            <v>-325615</v>
          </cell>
          <cell r="L1333">
            <v>-4.0673139426994825E-2</v>
          </cell>
        </row>
        <row r="1334">
          <cell r="K1334">
            <v>-325313</v>
          </cell>
          <cell r="L1334">
            <v>-5.988373484328318E-2</v>
          </cell>
        </row>
        <row r="1335">
          <cell r="K1335">
            <v>-324161</v>
          </cell>
          <cell r="L1335">
            <v>-8.2586832974403404E-2</v>
          </cell>
        </row>
        <row r="1336">
          <cell r="K1336">
            <v>-323462</v>
          </cell>
          <cell r="L1336">
            <v>-6.7433237421650472E-2</v>
          </cell>
        </row>
        <row r="1337">
          <cell r="K1337">
            <v>-322637</v>
          </cell>
          <cell r="L1337">
            <v>-5.218666319442479E-2</v>
          </cell>
        </row>
        <row r="1338">
          <cell r="K1338">
            <v>-322099</v>
          </cell>
          <cell r="L1338">
            <v>-0.12348996530691818</v>
          </cell>
        </row>
        <row r="1339">
          <cell r="K1339">
            <v>-321169</v>
          </cell>
          <cell r="L1339">
            <v>-4.7046851292111509E-2</v>
          </cell>
        </row>
        <row r="1340">
          <cell r="K1340">
            <v>-320830</v>
          </cell>
          <cell r="L1340">
            <v>-6.7662314792260481E-2</v>
          </cell>
        </row>
        <row r="1341">
          <cell r="K1341">
            <v>-319676</v>
          </cell>
          <cell r="L1341">
            <v>-8.0108938292691972E-2</v>
          </cell>
        </row>
        <row r="1342">
          <cell r="K1342">
            <v>-317913</v>
          </cell>
          <cell r="L1342">
            <v>-6.5968796935222077E-2</v>
          </cell>
        </row>
        <row r="1343">
          <cell r="K1343">
            <v>-316725</v>
          </cell>
          <cell r="L1343">
            <v>-5.9280292608535012E-2</v>
          </cell>
        </row>
        <row r="1344">
          <cell r="K1344">
            <v>-316616</v>
          </cell>
          <cell r="L1344">
            <v>-6.4280529932281463E-2</v>
          </cell>
        </row>
        <row r="1345">
          <cell r="K1345">
            <v>-314691</v>
          </cell>
          <cell r="L1345">
            <v>-2.8844242228536709E-2</v>
          </cell>
        </row>
        <row r="1346">
          <cell r="K1346">
            <v>-314141</v>
          </cell>
          <cell r="L1346">
            <v>-9.2720597372108166E-2</v>
          </cell>
        </row>
        <row r="1347">
          <cell r="K1347">
            <v>-313874</v>
          </cell>
          <cell r="L1347">
            <v>-7.7431231226489941E-2</v>
          </cell>
        </row>
        <row r="1348">
          <cell r="K1348">
            <v>-313871</v>
          </cell>
          <cell r="L1348">
            <v>-0.10041731906096173</v>
          </cell>
        </row>
        <row r="1349">
          <cell r="K1349">
            <v>-313812</v>
          </cell>
          <cell r="L1349">
            <v>-3.1344176259002869E-2</v>
          </cell>
        </row>
        <row r="1350">
          <cell r="K1350">
            <v>-312755</v>
          </cell>
          <cell r="L1350">
            <v>-1.8358219696155923E-2</v>
          </cell>
        </row>
        <row r="1351">
          <cell r="K1351">
            <v>-311586</v>
          </cell>
          <cell r="L1351">
            <v>-4.3098834799142248E-2</v>
          </cell>
        </row>
        <row r="1352">
          <cell r="K1352">
            <v>-311132</v>
          </cell>
          <cell r="L1352">
            <v>-5.7330004812940247E-2</v>
          </cell>
        </row>
        <row r="1353">
          <cell r="K1353">
            <v>-310478</v>
          </cell>
          <cell r="L1353">
            <v>-3.2170342272141418E-2</v>
          </cell>
        </row>
        <row r="1354">
          <cell r="K1354">
            <v>-310072</v>
          </cell>
          <cell r="L1354">
            <v>-6.3123094023427487E-2</v>
          </cell>
        </row>
        <row r="1355">
          <cell r="K1355">
            <v>-309727</v>
          </cell>
          <cell r="L1355">
            <v>-6.1896588350426857E-2</v>
          </cell>
        </row>
        <row r="1356">
          <cell r="K1356">
            <v>-307846</v>
          </cell>
          <cell r="L1356">
            <v>-6.4700619397995845E-2</v>
          </cell>
        </row>
        <row r="1357">
          <cell r="K1357">
            <v>-307793</v>
          </cell>
          <cell r="L1357">
            <v>-5.6591194702590698E-2</v>
          </cell>
        </row>
        <row r="1358">
          <cell r="K1358">
            <v>-306943</v>
          </cell>
          <cell r="L1358">
            <v>-6.5383088239679699E-2</v>
          </cell>
        </row>
        <row r="1359">
          <cell r="K1359">
            <v>-306086</v>
          </cell>
          <cell r="L1359">
            <v>-2.5296008237900791E-2</v>
          </cell>
        </row>
        <row r="1360">
          <cell r="K1360">
            <v>-303861</v>
          </cell>
          <cell r="L1360">
            <v>-2.1914569520328102E-2</v>
          </cell>
        </row>
        <row r="1361">
          <cell r="K1361">
            <v>-303159</v>
          </cell>
          <cell r="L1361">
            <v>-5.9882076403429067E-2</v>
          </cell>
        </row>
        <row r="1362">
          <cell r="K1362">
            <v>-301480</v>
          </cell>
          <cell r="L1362">
            <v>-4.8046987493089298E-2</v>
          </cell>
        </row>
        <row r="1363">
          <cell r="K1363">
            <v>-301466</v>
          </cell>
          <cell r="L1363">
            <v>-8.6282312649669471E-2</v>
          </cell>
        </row>
        <row r="1364">
          <cell r="K1364">
            <v>-300521</v>
          </cell>
          <cell r="L1364">
            <v>-4.8624413574728721E-2</v>
          </cell>
        </row>
        <row r="1365">
          <cell r="K1365">
            <v>-299918</v>
          </cell>
          <cell r="L1365">
            <v>-6.9495424908084552E-2</v>
          </cell>
        </row>
        <row r="1366">
          <cell r="K1366">
            <v>-299453</v>
          </cell>
          <cell r="L1366">
            <v>-6.3993259031090433E-2</v>
          </cell>
        </row>
        <row r="1367">
          <cell r="K1367">
            <v>-298928</v>
          </cell>
          <cell r="L1367">
            <v>-9.1282888458727909E-2</v>
          </cell>
        </row>
        <row r="1368">
          <cell r="K1368">
            <v>-293559</v>
          </cell>
          <cell r="L1368">
            <v>-7.1583222119183693E-2</v>
          </cell>
        </row>
        <row r="1369">
          <cell r="K1369">
            <v>-293542</v>
          </cell>
          <cell r="L1369">
            <v>-1.519653583053053E-2</v>
          </cell>
        </row>
        <row r="1370">
          <cell r="K1370">
            <v>-291549</v>
          </cell>
          <cell r="L1370">
            <v>-5.8321884294425808E-2</v>
          </cell>
        </row>
        <row r="1371">
          <cell r="K1371">
            <v>-291357</v>
          </cell>
          <cell r="L1371">
            <v>-9.3187750495033042E-2</v>
          </cell>
        </row>
        <row r="1372">
          <cell r="K1372">
            <v>-290037</v>
          </cell>
          <cell r="L1372">
            <v>-6.0422763726300635E-2</v>
          </cell>
        </row>
        <row r="1373">
          <cell r="K1373">
            <v>-287493</v>
          </cell>
          <cell r="L1373">
            <v>-2.6334618280260839E-2</v>
          </cell>
        </row>
        <row r="1374">
          <cell r="K1374">
            <v>-287335</v>
          </cell>
          <cell r="L1374">
            <v>-2.2156560018148738E-2</v>
          </cell>
        </row>
        <row r="1375">
          <cell r="K1375">
            <v>-280268</v>
          </cell>
          <cell r="L1375">
            <v>-9.7503242361663869E-2</v>
          </cell>
        </row>
        <row r="1376">
          <cell r="K1376">
            <v>-279409</v>
          </cell>
          <cell r="L1376">
            <v>-0.10030114502597372</v>
          </cell>
        </row>
        <row r="1377">
          <cell r="K1377">
            <v>-278814</v>
          </cell>
          <cell r="L1377">
            <v>-6.9041393040739307E-2</v>
          </cell>
        </row>
        <row r="1378">
          <cell r="K1378">
            <v>-278514</v>
          </cell>
          <cell r="L1378">
            <v>-4.6896729163870825E-2</v>
          </cell>
        </row>
        <row r="1379">
          <cell r="K1379">
            <v>-277973</v>
          </cell>
          <cell r="L1379">
            <v>-4.5332988464732403E-2</v>
          </cell>
        </row>
        <row r="1380">
          <cell r="K1380">
            <v>-275735</v>
          </cell>
          <cell r="L1380">
            <v>-7.3847883563874464E-2</v>
          </cell>
        </row>
        <row r="1381">
          <cell r="K1381">
            <v>-274040</v>
          </cell>
          <cell r="L1381">
            <v>-7.4031470669041449E-2</v>
          </cell>
        </row>
        <row r="1382">
          <cell r="K1382">
            <v>-273263</v>
          </cell>
          <cell r="L1382">
            <v>-4.6014430583987541E-2</v>
          </cell>
        </row>
        <row r="1383">
          <cell r="K1383">
            <v>-270030</v>
          </cell>
          <cell r="L1383">
            <v>-2.3955679464616336E-2</v>
          </cell>
        </row>
        <row r="1384">
          <cell r="K1384">
            <v>-268812</v>
          </cell>
          <cell r="L1384">
            <v>-4.334628718858341E-2</v>
          </cell>
        </row>
        <row r="1385">
          <cell r="K1385">
            <v>-268187</v>
          </cell>
          <cell r="L1385">
            <v>-5.4981837892892155E-2</v>
          </cell>
        </row>
        <row r="1386">
          <cell r="K1386">
            <v>-267913</v>
          </cell>
          <cell r="L1386">
            <v>-5.4809062389080454E-2</v>
          </cell>
        </row>
        <row r="1387">
          <cell r="K1387">
            <v>-267705</v>
          </cell>
          <cell r="L1387">
            <v>-4.2154271358841255E-2</v>
          </cell>
        </row>
        <row r="1388">
          <cell r="K1388">
            <v>-266890</v>
          </cell>
          <cell r="L1388">
            <v>-4.812455946526905E-2</v>
          </cell>
        </row>
        <row r="1389">
          <cell r="K1389">
            <v>-266803</v>
          </cell>
          <cell r="L1389">
            <v>-3.2508419135059141E-2</v>
          </cell>
        </row>
        <row r="1390">
          <cell r="K1390">
            <v>-266644</v>
          </cell>
          <cell r="L1390">
            <v>-4.8870930553514005E-2</v>
          </cell>
        </row>
        <row r="1391">
          <cell r="K1391">
            <v>-262857</v>
          </cell>
          <cell r="L1391">
            <v>-2.494094178321514E-2</v>
          </cell>
        </row>
        <row r="1392">
          <cell r="K1392">
            <v>-260622</v>
          </cell>
          <cell r="L1392">
            <v>-4.4926407757718508E-2</v>
          </cell>
        </row>
        <row r="1393">
          <cell r="K1393">
            <v>-259699</v>
          </cell>
          <cell r="L1393">
            <v>-3.273440609827822E-2</v>
          </cell>
        </row>
        <row r="1394">
          <cell r="K1394">
            <v>-259402</v>
          </cell>
          <cell r="L1394">
            <v>-6.0130831069365502E-2</v>
          </cell>
        </row>
        <row r="1395">
          <cell r="K1395">
            <v>-256858</v>
          </cell>
          <cell r="L1395">
            <v>-3.1538705694778443E-2</v>
          </cell>
        </row>
        <row r="1396">
          <cell r="K1396">
            <v>-256442</v>
          </cell>
          <cell r="L1396">
            <v>-7.798989338666433E-2</v>
          </cell>
        </row>
        <row r="1397">
          <cell r="K1397">
            <v>-255486</v>
          </cell>
          <cell r="L1397">
            <v>-4.4645528282526097E-2</v>
          </cell>
        </row>
        <row r="1398">
          <cell r="K1398">
            <v>-255431</v>
          </cell>
          <cell r="L1398">
            <v>-8.9337183855925081E-2</v>
          </cell>
        </row>
        <row r="1399">
          <cell r="K1399">
            <v>-254573</v>
          </cell>
          <cell r="L1399">
            <v>-7.0691963337358887E-2</v>
          </cell>
        </row>
        <row r="1400">
          <cell r="K1400">
            <v>-254010</v>
          </cell>
          <cell r="L1400">
            <v>-4.6018130067116796E-2</v>
          </cell>
        </row>
        <row r="1401">
          <cell r="K1401">
            <v>-252129</v>
          </cell>
          <cell r="L1401">
            <v>-5.7410185367346496E-2</v>
          </cell>
        </row>
        <row r="1402">
          <cell r="K1402">
            <v>-251474</v>
          </cell>
          <cell r="L1402">
            <v>-3.840888600117881E-2</v>
          </cell>
        </row>
        <row r="1403">
          <cell r="K1403">
            <v>-248492</v>
          </cell>
          <cell r="L1403">
            <v>-8.361821084918121E-2</v>
          </cell>
        </row>
        <row r="1404">
          <cell r="K1404">
            <v>-248424</v>
          </cell>
          <cell r="L1404">
            <v>-3.2714538706357175E-2</v>
          </cell>
        </row>
        <row r="1405">
          <cell r="K1405">
            <v>-248047</v>
          </cell>
          <cell r="L1405">
            <v>-6.7411055329369696E-2</v>
          </cell>
        </row>
        <row r="1406">
          <cell r="K1406">
            <v>-246889</v>
          </cell>
          <cell r="L1406">
            <v>-5.4671051174738146E-2</v>
          </cell>
        </row>
        <row r="1407">
          <cell r="K1407">
            <v>-244598</v>
          </cell>
          <cell r="L1407">
            <v>-2.3232057766423588E-2</v>
          </cell>
        </row>
        <row r="1408">
          <cell r="K1408">
            <v>-244221</v>
          </cell>
          <cell r="L1408">
            <v>-4.3981214684788779E-2</v>
          </cell>
        </row>
        <row r="1409">
          <cell r="K1409">
            <v>-243404</v>
          </cell>
          <cell r="L1409">
            <v>-4.8015809843158168E-2</v>
          </cell>
        </row>
        <row r="1410">
          <cell r="K1410">
            <v>-243289</v>
          </cell>
          <cell r="L1410">
            <v>-2.3654392628751877E-2</v>
          </cell>
        </row>
        <row r="1411">
          <cell r="K1411">
            <v>-241426</v>
          </cell>
          <cell r="L1411">
            <v>-8.1680888798066939E-2</v>
          </cell>
        </row>
        <row r="1412">
          <cell r="K1412">
            <v>-240894</v>
          </cell>
          <cell r="L1412">
            <v>-0.10189903242153495</v>
          </cell>
        </row>
        <row r="1413">
          <cell r="K1413">
            <v>-238760</v>
          </cell>
          <cell r="L1413">
            <v>-4.559331170789116E-2</v>
          </cell>
        </row>
        <row r="1414">
          <cell r="K1414">
            <v>-236318</v>
          </cell>
          <cell r="L1414">
            <v>-6.8167113531569234E-2</v>
          </cell>
        </row>
        <row r="1415">
          <cell r="K1415">
            <v>-234165</v>
          </cell>
          <cell r="L1415">
            <v>-4.6198354721844137E-2</v>
          </cell>
        </row>
        <row r="1416">
          <cell r="K1416">
            <v>-233776</v>
          </cell>
          <cell r="L1416">
            <v>-4.9075190364320981E-2</v>
          </cell>
        </row>
        <row r="1417">
          <cell r="K1417">
            <v>-233423</v>
          </cell>
          <cell r="L1417">
            <v>-3.7129660573856006E-2</v>
          </cell>
        </row>
        <row r="1418">
          <cell r="K1418">
            <v>-232585</v>
          </cell>
          <cell r="L1418">
            <v>-6.8274298382035484E-2</v>
          </cell>
        </row>
        <row r="1419">
          <cell r="K1419">
            <v>-232216</v>
          </cell>
          <cell r="L1419">
            <v>-4.6338364085093883E-2</v>
          </cell>
        </row>
        <row r="1420">
          <cell r="K1420">
            <v>-230229</v>
          </cell>
          <cell r="L1420">
            <v>-5.7653661335167736E-2</v>
          </cell>
        </row>
        <row r="1421">
          <cell r="K1421">
            <v>-227849</v>
          </cell>
          <cell r="L1421">
            <v>-8.4231785004495338E-2</v>
          </cell>
        </row>
        <row r="1422">
          <cell r="K1422">
            <v>-224611</v>
          </cell>
          <cell r="L1422">
            <v>-5.8778903227866219E-2</v>
          </cell>
        </row>
        <row r="1423">
          <cell r="K1423">
            <v>-223866</v>
          </cell>
          <cell r="L1423">
            <v>-4.9326651740829834E-2</v>
          </cell>
        </row>
        <row r="1424">
          <cell r="K1424">
            <v>-223828</v>
          </cell>
          <cell r="L1424">
            <v>-6.0659243930227293E-2</v>
          </cell>
        </row>
        <row r="1425">
          <cell r="K1425">
            <v>-217072</v>
          </cell>
          <cell r="L1425">
            <v>-3.6837130372067373E-2</v>
          </cell>
        </row>
        <row r="1426">
          <cell r="K1426">
            <v>-215430</v>
          </cell>
          <cell r="L1426">
            <v>-3.4657163067558706E-2</v>
          </cell>
        </row>
        <row r="1427">
          <cell r="K1427">
            <v>-215335</v>
          </cell>
          <cell r="L1427">
            <v>-3.5175496873189341E-2</v>
          </cell>
        </row>
        <row r="1428">
          <cell r="K1428">
            <v>-214479</v>
          </cell>
          <cell r="L1428">
            <v>-3.7856922476258117E-2</v>
          </cell>
        </row>
        <row r="1429">
          <cell r="K1429">
            <v>-213803</v>
          </cell>
          <cell r="L1429">
            <v>-3.5381709170734209E-2</v>
          </cell>
        </row>
        <row r="1430">
          <cell r="K1430">
            <v>-211838</v>
          </cell>
          <cell r="L1430">
            <v>-3.2409640673993483E-2</v>
          </cell>
        </row>
        <row r="1431">
          <cell r="K1431">
            <v>-211486</v>
          </cell>
          <cell r="L1431">
            <v>-5.4958665229417593E-2</v>
          </cell>
        </row>
        <row r="1432">
          <cell r="K1432">
            <v>-210170</v>
          </cell>
          <cell r="L1432">
            <v>-7.6492044346969684E-2</v>
          </cell>
        </row>
        <row r="1433">
          <cell r="K1433">
            <v>-209789</v>
          </cell>
          <cell r="L1433">
            <v>-7.4116089263343538E-2</v>
          </cell>
        </row>
        <row r="1434">
          <cell r="K1434">
            <v>-209697</v>
          </cell>
          <cell r="L1434">
            <v>-8.0695771434904473E-2</v>
          </cell>
        </row>
        <row r="1435">
          <cell r="K1435">
            <v>-205848</v>
          </cell>
          <cell r="L1435">
            <v>-2.2065134422833824E-2</v>
          </cell>
        </row>
        <row r="1436">
          <cell r="K1436">
            <v>-204628</v>
          </cell>
          <cell r="L1436">
            <v>-3.9701199138101301E-2</v>
          </cell>
        </row>
        <row r="1437">
          <cell r="K1437">
            <v>-204080</v>
          </cell>
          <cell r="L1437">
            <v>-4.0872592191147861E-2</v>
          </cell>
        </row>
        <row r="1438">
          <cell r="K1438">
            <v>-203167</v>
          </cell>
          <cell r="L1438">
            <v>-8.6875258166617203E-2</v>
          </cell>
        </row>
        <row r="1439">
          <cell r="K1439">
            <v>-201920</v>
          </cell>
          <cell r="L1439">
            <v>-2.1292559151123706E-2</v>
          </cell>
        </row>
        <row r="1440">
          <cell r="K1440">
            <v>-201873</v>
          </cell>
          <cell r="L1440">
            <v>-4.0714312077108981E-2</v>
          </cell>
        </row>
        <row r="1441">
          <cell r="K1441">
            <v>-201692</v>
          </cell>
          <cell r="L1441">
            <v>-2.8003454960897046E-2</v>
          </cell>
        </row>
        <row r="1442">
          <cell r="K1442">
            <v>-201383</v>
          </cell>
          <cell r="L1442">
            <v>-3.1641725100385328E-2</v>
          </cell>
        </row>
        <row r="1443">
          <cell r="K1443">
            <v>-200644</v>
          </cell>
          <cell r="L1443">
            <v>-6.7611834126514239E-2</v>
          </cell>
        </row>
        <row r="1444">
          <cell r="K1444">
            <v>-198024</v>
          </cell>
          <cell r="L1444">
            <v>-1.2168430486064965E-2</v>
          </cell>
        </row>
        <row r="1445">
          <cell r="K1445">
            <v>-197210</v>
          </cell>
          <cell r="L1445">
            <v>-5.2885974288851119E-2</v>
          </cell>
        </row>
        <row r="1446">
          <cell r="K1446">
            <v>-194015</v>
          </cell>
          <cell r="L1446">
            <v>-2.0023526857110775E-2</v>
          </cell>
        </row>
        <row r="1447">
          <cell r="K1447">
            <v>-192983</v>
          </cell>
          <cell r="L1447">
            <v>-1.9769402894024311E-2</v>
          </cell>
        </row>
        <row r="1448">
          <cell r="K1448">
            <v>-192675</v>
          </cell>
          <cell r="L1448">
            <v>-3.1149402022015316E-2</v>
          </cell>
        </row>
        <row r="1449">
          <cell r="K1449">
            <v>-192380</v>
          </cell>
          <cell r="L1449">
            <v>-5.4243271401040148E-2</v>
          </cell>
        </row>
        <row r="1450">
          <cell r="K1450">
            <v>-191806</v>
          </cell>
          <cell r="L1450">
            <v>-7.0324527643311069E-2</v>
          </cell>
        </row>
        <row r="1451">
          <cell r="K1451">
            <v>-188468</v>
          </cell>
          <cell r="L1451">
            <v>-3.0308259188781113E-2</v>
          </cell>
        </row>
        <row r="1452">
          <cell r="K1452">
            <v>-188239</v>
          </cell>
          <cell r="L1452">
            <v>-3.1433408794621559E-2</v>
          </cell>
        </row>
        <row r="1453">
          <cell r="K1453">
            <v>-186503</v>
          </cell>
          <cell r="L1453">
            <v>-4.942231149600123E-2</v>
          </cell>
        </row>
        <row r="1454">
          <cell r="K1454">
            <v>-186355</v>
          </cell>
          <cell r="L1454">
            <v>-3.3228233772851931E-2</v>
          </cell>
        </row>
        <row r="1455">
          <cell r="K1455">
            <v>-181282</v>
          </cell>
          <cell r="L1455">
            <v>-2.8921922042176595E-2</v>
          </cell>
        </row>
        <row r="1456">
          <cell r="K1456">
            <v>-180922</v>
          </cell>
          <cell r="L1456">
            <v>-4.116559320734265E-2</v>
          </cell>
        </row>
        <row r="1457">
          <cell r="K1457">
            <v>-180074</v>
          </cell>
          <cell r="L1457">
            <v>-3.9414385329165295E-2</v>
          </cell>
        </row>
        <row r="1458">
          <cell r="K1458">
            <v>-179541</v>
          </cell>
          <cell r="L1458">
            <v>-7.4450395429996943E-2</v>
          </cell>
        </row>
        <row r="1459">
          <cell r="K1459">
            <v>-177462</v>
          </cell>
          <cell r="L1459">
            <v>-4.2344876592538119E-2</v>
          </cell>
        </row>
        <row r="1460">
          <cell r="K1460">
            <v>-177271</v>
          </cell>
          <cell r="L1460">
            <v>-3.4552544442270072E-2</v>
          </cell>
        </row>
        <row r="1461">
          <cell r="K1461">
            <v>-175469</v>
          </cell>
          <cell r="L1461">
            <v>-5.4756428151711153E-2</v>
          </cell>
        </row>
        <row r="1462">
          <cell r="K1462">
            <v>-172587</v>
          </cell>
          <cell r="L1462">
            <v>-2.4890041474028329E-2</v>
          </cell>
        </row>
        <row r="1463">
          <cell r="K1463">
            <v>-171733</v>
          </cell>
          <cell r="L1463">
            <v>-5.2654752075047884E-2</v>
          </cell>
        </row>
        <row r="1464">
          <cell r="K1464">
            <v>-171590</v>
          </cell>
          <cell r="L1464">
            <v>-2.2515231799028562E-2</v>
          </cell>
        </row>
        <row r="1465">
          <cell r="K1465">
            <v>-168854</v>
          </cell>
          <cell r="L1465">
            <v>-4.7174170679006998E-2</v>
          </cell>
        </row>
        <row r="1466">
          <cell r="K1466">
            <v>-166921</v>
          </cell>
          <cell r="L1466">
            <v>-2.8656334630917994E-2</v>
          </cell>
        </row>
        <row r="1467">
          <cell r="K1467">
            <v>-162987</v>
          </cell>
          <cell r="L1467">
            <v>-2.0063365901768819E-2</v>
          </cell>
        </row>
        <row r="1468">
          <cell r="K1468">
            <v>-162009</v>
          </cell>
          <cell r="L1468">
            <v>-2.9661221754748279E-2</v>
          </cell>
        </row>
        <row r="1469">
          <cell r="K1469">
            <v>-161516</v>
          </cell>
          <cell r="L1469">
            <v>-2.5914224232260863E-2</v>
          </cell>
        </row>
        <row r="1470">
          <cell r="K1470">
            <v>-159931</v>
          </cell>
          <cell r="L1470">
            <v>-2.922638731729282E-2</v>
          </cell>
        </row>
        <row r="1471">
          <cell r="K1471">
            <v>-158113</v>
          </cell>
          <cell r="L1471">
            <v>-4.2429129590073313E-2</v>
          </cell>
        </row>
        <row r="1472">
          <cell r="K1472">
            <v>-157755</v>
          </cell>
          <cell r="L1472">
            <v>-7.3315186753771494E-2</v>
          </cell>
        </row>
        <row r="1473">
          <cell r="K1473">
            <v>-155520</v>
          </cell>
          <cell r="L1473">
            <v>-9.1245329778645592E-2</v>
          </cell>
        </row>
        <row r="1474">
          <cell r="K1474">
            <v>-153527</v>
          </cell>
          <cell r="L1474">
            <v>-2.0386995304777791E-2</v>
          </cell>
        </row>
        <row r="1475">
          <cell r="K1475">
            <v>-153246</v>
          </cell>
          <cell r="L1475">
            <v>-1.8652898176131045E-2</v>
          </cell>
        </row>
        <row r="1476">
          <cell r="K1476">
            <v>-152358</v>
          </cell>
          <cell r="L1476">
            <v>-3.3379845766262205E-2</v>
          </cell>
        </row>
        <row r="1477">
          <cell r="K1477">
            <v>-149869</v>
          </cell>
          <cell r="L1477">
            <v>-3.4340527775753735E-2</v>
          </cell>
        </row>
        <row r="1478">
          <cell r="K1478">
            <v>-147881</v>
          </cell>
          <cell r="L1478">
            <v>-1.1376147607671109E-2</v>
          </cell>
        </row>
        <row r="1479">
          <cell r="K1479">
            <v>-143572</v>
          </cell>
          <cell r="L1479">
            <v>-2.5508288701408647E-2</v>
          </cell>
        </row>
        <row r="1480">
          <cell r="K1480">
            <v>-143378</v>
          </cell>
          <cell r="L1480">
            <v>-3.7534647648986202E-2</v>
          </cell>
        </row>
        <row r="1481">
          <cell r="K1481">
            <v>-142959</v>
          </cell>
          <cell r="L1481">
            <v>-2.25102506125174E-2</v>
          </cell>
        </row>
        <row r="1482">
          <cell r="K1482">
            <v>-142683</v>
          </cell>
          <cell r="L1482">
            <v>-2.6260144810574069E-2</v>
          </cell>
        </row>
        <row r="1483">
          <cell r="K1483">
            <v>-142326</v>
          </cell>
          <cell r="L1483">
            <v>-3.3237422470885201E-2</v>
          </cell>
        </row>
        <row r="1484">
          <cell r="K1484">
            <v>-138383</v>
          </cell>
          <cell r="L1484">
            <v>-1.2280526292295925E-2</v>
          </cell>
        </row>
        <row r="1485">
          <cell r="K1485">
            <v>-137460</v>
          </cell>
          <cell r="L1485">
            <v>-4.4895628930735447E-2</v>
          </cell>
        </row>
        <row r="1486">
          <cell r="K1486">
            <v>-137426</v>
          </cell>
          <cell r="L1486">
            <v>-2.9212767092665817E-2</v>
          </cell>
        </row>
        <row r="1487">
          <cell r="K1487">
            <v>-136718</v>
          </cell>
          <cell r="L1487">
            <v>-2.8753015304180309E-2</v>
          </cell>
        </row>
        <row r="1488">
          <cell r="K1488">
            <v>-136436</v>
          </cell>
          <cell r="L1488">
            <v>-1.9692090616870946E-2</v>
          </cell>
        </row>
        <row r="1489">
          <cell r="K1489">
            <v>-136358</v>
          </cell>
          <cell r="L1489">
            <v>-2.0948046668925982E-2</v>
          </cell>
        </row>
        <row r="1490">
          <cell r="K1490">
            <v>-135959</v>
          </cell>
          <cell r="L1490">
            <v>-2.6265225867921804E-2</v>
          </cell>
        </row>
        <row r="1491">
          <cell r="K1491">
            <v>-126332</v>
          </cell>
          <cell r="L1491">
            <v>-1.6282777867785113E-2</v>
          </cell>
        </row>
        <row r="1492">
          <cell r="K1492">
            <v>-125414</v>
          </cell>
          <cell r="L1492">
            <v>-2.2198735804528497E-2</v>
          </cell>
        </row>
        <row r="1493">
          <cell r="K1493">
            <v>-124980</v>
          </cell>
          <cell r="L1493">
            <v>-2.8393401044635436E-2</v>
          </cell>
        </row>
        <row r="1494">
          <cell r="K1494">
            <v>-124098</v>
          </cell>
          <cell r="L1494">
            <v>-1.7266755214129303E-2</v>
          </cell>
        </row>
        <row r="1495">
          <cell r="K1495">
            <v>-121937</v>
          </cell>
          <cell r="L1495">
            <v>-5.7683139485652799E-3</v>
          </cell>
        </row>
        <row r="1496">
          <cell r="K1496">
            <v>-120349</v>
          </cell>
          <cell r="L1496">
            <v>-3.9228961155671656E-2</v>
          </cell>
        </row>
        <row r="1497">
          <cell r="K1497">
            <v>-114930</v>
          </cell>
          <cell r="L1497">
            <v>-2.6149242484225815E-2</v>
          </cell>
        </row>
        <row r="1498">
          <cell r="K1498">
            <v>-109274</v>
          </cell>
          <cell r="L1498">
            <v>-2.1320254319646948E-2</v>
          </cell>
        </row>
        <row r="1499">
          <cell r="K1499">
            <v>-104443</v>
          </cell>
          <cell r="L1499">
            <v>-1.0762374443000778E-2</v>
          </cell>
        </row>
        <row r="1500">
          <cell r="K1500">
            <v>-103967</v>
          </cell>
          <cell r="L1500">
            <v>-1.6485697210353069E-2</v>
          </cell>
        </row>
        <row r="1501">
          <cell r="K1501">
            <v>-101164</v>
          </cell>
          <cell r="L1501">
            <v>-1.3705175612634112E-2</v>
          </cell>
        </row>
        <row r="1502">
          <cell r="K1502">
            <v>-100925</v>
          </cell>
          <cell r="L1502">
            <v>-2.4352284723269491E-2</v>
          </cell>
        </row>
        <row r="1503">
          <cell r="K1503">
            <v>-98175</v>
          </cell>
          <cell r="L1503">
            <v>-3.1623898035597862E-2</v>
          </cell>
        </row>
        <row r="1504">
          <cell r="K1504">
            <v>-96363</v>
          </cell>
          <cell r="L1504">
            <v>-1.3184602079178213E-2</v>
          </cell>
        </row>
        <row r="1505">
          <cell r="K1505">
            <v>-92941</v>
          </cell>
          <cell r="L1505">
            <v>-1.0278603107081896E-2</v>
          </cell>
        </row>
        <row r="1506">
          <cell r="K1506">
            <v>-89864</v>
          </cell>
          <cell r="L1506">
            <v>-2.5359442670202795E-2</v>
          </cell>
        </row>
        <row r="1507">
          <cell r="K1507">
            <v>-89045</v>
          </cell>
          <cell r="L1507">
            <v>-1.4180097509768175E-2</v>
          </cell>
        </row>
        <row r="1508">
          <cell r="K1508">
            <v>-87469</v>
          </cell>
          <cell r="L1508">
            <v>-4.33194777434786E-2</v>
          </cell>
        </row>
        <row r="1509">
          <cell r="K1509">
            <v>-87215</v>
          </cell>
          <cell r="L1509">
            <v>-3.8525958783518833E-3</v>
          </cell>
        </row>
        <row r="1510">
          <cell r="K1510">
            <v>-86837</v>
          </cell>
          <cell r="L1510">
            <v>-1.3844836179190639E-2</v>
          </cell>
        </row>
        <row r="1511">
          <cell r="K1511">
            <v>-80272</v>
          </cell>
          <cell r="L1511">
            <v>-1.8025669152891007E-2</v>
          </cell>
        </row>
        <row r="1512">
          <cell r="K1512">
            <v>-79644</v>
          </cell>
          <cell r="L1512">
            <v>-1.6688399190598811E-2</v>
          </cell>
        </row>
        <row r="1513">
          <cell r="K1513">
            <v>-78739</v>
          </cell>
          <cell r="L1513">
            <v>-3.0037919826652222E-2</v>
          </cell>
        </row>
        <row r="1514">
          <cell r="K1514">
            <v>-77790</v>
          </cell>
          <cell r="L1514">
            <v>-1.5074851024659658E-2</v>
          </cell>
        </row>
        <row r="1515">
          <cell r="K1515">
            <v>-77784</v>
          </cell>
          <cell r="L1515">
            <v>-1.5212293279027183E-2</v>
          </cell>
        </row>
        <row r="1516">
          <cell r="K1516">
            <v>-76194</v>
          </cell>
          <cell r="L1516">
            <v>-1.4179577084073462E-2</v>
          </cell>
        </row>
        <row r="1517">
          <cell r="K1517">
            <v>-72860</v>
          </cell>
          <cell r="L1517">
            <v>-2.2207158715044906E-2</v>
          </cell>
        </row>
        <row r="1518">
          <cell r="K1518">
            <v>-66821</v>
          </cell>
          <cell r="L1518">
            <v>-1.2371929212590888E-2</v>
          </cell>
        </row>
        <row r="1519">
          <cell r="K1519">
            <v>-66399</v>
          </cell>
          <cell r="L1519">
            <v>-2.0192218215479757E-2</v>
          </cell>
        </row>
        <row r="1520">
          <cell r="K1520">
            <v>-65867</v>
          </cell>
          <cell r="L1520">
            <v>-3.4652762140856455E-2</v>
          </cell>
        </row>
        <row r="1521">
          <cell r="K1521">
            <v>-62752</v>
          </cell>
          <cell r="L1521">
            <v>-1.2396575848921077E-2</v>
          </cell>
        </row>
        <row r="1522">
          <cell r="K1522">
            <v>-61867</v>
          </cell>
          <cell r="L1522">
            <v>-2.8141023979025348E-2</v>
          </cell>
        </row>
        <row r="1523">
          <cell r="K1523">
            <v>-58266</v>
          </cell>
          <cell r="L1523">
            <v>-1.0917164752393621E-2</v>
          </cell>
        </row>
        <row r="1524">
          <cell r="K1524">
            <v>-54904</v>
          </cell>
          <cell r="L1524">
            <v>-8.6648077878479328E-3</v>
          </cell>
        </row>
        <row r="1525">
          <cell r="K1525">
            <v>-50782</v>
          </cell>
          <cell r="L1525">
            <v>-8.3213194031826893E-3</v>
          </cell>
        </row>
        <row r="1526">
          <cell r="K1526">
            <v>-45192</v>
          </cell>
          <cell r="L1526">
            <v>-7.456288843087292E-3</v>
          </cell>
        </row>
        <row r="1527">
          <cell r="K1527">
            <v>-40836</v>
          </cell>
          <cell r="L1527">
            <v>-8.4410146994288934E-3</v>
          </cell>
        </row>
        <row r="1528">
          <cell r="K1528">
            <v>-38024</v>
          </cell>
          <cell r="L1528">
            <v>-8.1398711757922314E-3</v>
          </cell>
        </row>
        <row r="1529">
          <cell r="K1529">
            <v>-28718</v>
          </cell>
          <cell r="L1529">
            <v>-6.2910110700589673E-3</v>
          </cell>
        </row>
        <row r="1530">
          <cell r="K1530">
            <v>-27569</v>
          </cell>
          <cell r="L1530">
            <v>-4.5367224554020884E-3</v>
          </cell>
        </row>
        <row r="1531">
          <cell r="K1531">
            <v>-26178</v>
          </cell>
          <cell r="L1531">
            <v>-4.3177528288554801E-3</v>
          </cell>
        </row>
        <row r="1532">
          <cell r="K1532">
            <v>-21220</v>
          </cell>
          <cell r="L1532">
            <v>-3.6961442004849925E-3</v>
          </cell>
        </row>
        <row r="1533">
          <cell r="K1533">
            <v>-12102</v>
          </cell>
          <cell r="L1533">
            <v>-2.2351709373847391E-3</v>
          </cell>
        </row>
        <row r="1534">
          <cell r="K1534">
            <v>-1918</v>
          </cell>
          <cell r="L1534">
            <v>-3.5485451334978221E-4</v>
          </cell>
        </row>
        <row r="1535">
          <cell r="K1535">
            <v>740</v>
          </cell>
          <cell r="L1535">
            <v>2.1677035026866341E-4</v>
          </cell>
        </row>
        <row r="1536">
          <cell r="K1536">
            <v>11142</v>
          </cell>
          <cell r="L1536">
            <v>2.0552512481012168E-3</v>
          </cell>
        </row>
        <row r="1537">
          <cell r="K1537">
            <v>11926</v>
          </cell>
          <cell r="L1537">
            <v>3.4453261749743825E-3</v>
          </cell>
        </row>
        <row r="1538">
          <cell r="K1538">
            <v>19286</v>
          </cell>
          <cell r="L1538">
            <v>3.4936380499681176E-3</v>
          </cell>
        </row>
        <row r="1539">
          <cell r="K1539">
            <v>22374</v>
          </cell>
          <cell r="L1539">
            <v>3.2882650646747979E-3</v>
          </cell>
        </row>
        <row r="1540">
          <cell r="K1540">
            <v>28966</v>
          </cell>
          <cell r="L1540">
            <v>3.9401948985861631E-3</v>
          </cell>
        </row>
        <row r="1541">
          <cell r="K1541">
            <v>29757</v>
          </cell>
          <cell r="L1541">
            <v>8.5480692084224201E-3</v>
          </cell>
        </row>
        <row r="1542">
          <cell r="K1542">
            <v>37965</v>
          </cell>
          <cell r="L1542">
            <v>1.1078881402128522E-2</v>
          </cell>
        </row>
        <row r="1543">
          <cell r="K1543">
            <v>40851</v>
          </cell>
          <cell r="L1543">
            <v>5.3911382941589075E-3</v>
          </cell>
        </row>
        <row r="1544">
          <cell r="K1544">
            <v>73328</v>
          </cell>
          <cell r="L1544">
            <v>2.9626768493195517E-2</v>
          </cell>
        </row>
        <row r="1545">
          <cell r="K1545">
            <v>74983</v>
          </cell>
          <cell r="L1545">
            <v>1.7911324099823569E-2</v>
          </cell>
        </row>
        <row r="1546">
          <cell r="K1546">
            <v>78832</v>
          </cell>
          <cell r="L1546">
            <v>2.3571216277391165E-2</v>
          </cell>
        </row>
        <row r="1547">
          <cell r="K1547">
            <v>98703</v>
          </cell>
          <cell r="L1547">
            <v>2.5536542146820565E-2</v>
          </cell>
        </row>
        <row r="1548">
          <cell r="K1548">
            <v>104682</v>
          </cell>
          <cell r="L1548">
            <v>2.2118426401645033E-2</v>
          </cell>
        </row>
        <row r="1549">
          <cell r="K1549">
            <v>111668</v>
          </cell>
          <cell r="L1549">
            <v>2.3979052150165197E-2</v>
          </cell>
        </row>
        <row r="1550">
          <cell r="K1550">
            <v>129400</v>
          </cell>
          <cell r="L1550">
            <v>1.8235402130779964E-2</v>
          </cell>
        </row>
        <row r="1551">
          <cell r="K1551">
            <v>131327</v>
          </cell>
          <cell r="L1551">
            <v>3.6619854197618443E-2</v>
          </cell>
        </row>
        <row r="1552">
          <cell r="K1552">
            <v>132584</v>
          </cell>
          <cell r="L1552">
            <v>2.9512035507752853E-2</v>
          </cell>
        </row>
        <row r="1553">
          <cell r="K1553">
            <v>138305</v>
          </cell>
          <cell r="L1553">
            <v>2.1846763526101279E-2</v>
          </cell>
        </row>
        <row r="1554">
          <cell r="K1554">
            <v>140700</v>
          </cell>
          <cell r="L1554">
            <v>8.9932196109713439E-2</v>
          </cell>
        </row>
        <row r="1555">
          <cell r="K1555">
            <v>148864</v>
          </cell>
          <cell r="L1555">
            <v>3.8076023134539852E-2</v>
          </cell>
        </row>
        <row r="1556">
          <cell r="K1556">
            <v>164445</v>
          </cell>
          <cell r="L1556">
            <v>3.5221509227052313E-2</v>
          </cell>
        </row>
        <row r="1557">
          <cell r="K1557">
            <v>170804</v>
          </cell>
          <cell r="L1557">
            <v>1.1798119017714931E-2</v>
          </cell>
        </row>
        <row r="1558">
          <cell r="K1558">
            <v>188927</v>
          </cell>
          <cell r="L1558">
            <v>1.9382837693318482E-2</v>
          </cell>
        </row>
        <row r="1559">
          <cell r="K1559">
            <v>205687</v>
          </cell>
          <cell r="L1559">
            <v>5.0167609919619431E-2</v>
          </cell>
        </row>
        <row r="1560">
          <cell r="K1560">
            <v>209356</v>
          </cell>
          <cell r="L1560">
            <v>4.3675395654156693E-2</v>
          </cell>
        </row>
        <row r="1561">
          <cell r="K1561">
            <v>218469</v>
          </cell>
          <cell r="L1561">
            <v>5.401645201249107E-2</v>
          </cell>
        </row>
        <row r="1562">
          <cell r="K1562">
            <v>236197</v>
          </cell>
          <cell r="L1562">
            <v>8.0817892939225339E-2</v>
          </cell>
        </row>
        <row r="1563">
          <cell r="K1563">
            <v>261709</v>
          </cell>
          <cell r="L1563">
            <v>7.5782798967628795E-2</v>
          </cell>
        </row>
        <row r="1564">
          <cell r="K1564">
            <v>268258</v>
          </cell>
          <cell r="L1564">
            <v>3.1667691925575531E-2</v>
          </cell>
        </row>
        <row r="1565">
          <cell r="K1565">
            <v>280795</v>
          </cell>
          <cell r="L1565">
            <v>5.0722684679561682E-2</v>
          </cell>
        </row>
        <row r="1566">
          <cell r="K1566">
            <v>287961</v>
          </cell>
          <cell r="L1566">
            <v>4.6908559739869841E-2</v>
          </cell>
        </row>
        <row r="1567">
          <cell r="K1567">
            <v>331327</v>
          </cell>
          <cell r="L1567">
            <v>3.9045077421504933E-2</v>
          </cell>
        </row>
        <row r="1568">
          <cell r="K1568">
            <v>331712</v>
          </cell>
          <cell r="L1568">
            <v>4.1544965945507051E-2</v>
          </cell>
        </row>
        <row r="1569">
          <cell r="K1569">
            <v>337311</v>
          </cell>
          <cell r="L1569">
            <v>8.1403079798238923E-2</v>
          </cell>
        </row>
        <row r="1570">
          <cell r="K1570">
            <v>391599</v>
          </cell>
          <cell r="L1570">
            <v>0.12456255085415902</v>
          </cell>
        </row>
        <row r="1571">
          <cell r="K1571">
            <v>412502</v>
          </cell>
          <cell r="L1571">
            <v>2.4425403314745051E-2</v>
          </cell>
        </row>
        <row r="1572">
          <cell r="K1572">
            <v>419208</v>
          </cell>
          <cell r="L1572">
            <v>0.14758137679672145</v>
          </cell>
        </row>
        <row r="1573">
          <cell r="K1573">
            <v>445163</v>
          </cell>
          <cell r="L1573">
            <v>0.2041478663353192</v>
          </cell>
        </row>
        <row r="1574">
          <cell r="K1574">
            <v>498364</v>
          </cell>
          <cell r="L1574">
            <v>8.1704481217760139E-2</v>
          </cell>
        </row>
        <row r="1575">
          <cell r="K1575">
            <v>512227</v>
          </cell>
          <cell r="L1575">
            <v>7.1986439942413882E-2</v>
          </cell>
        </row>
        <row r="1576">
          <cell r="K1576">
            <v>537519</v>
          </cell>
          <cell r="L1576">
            <v>0.1932516396147903</v>
          </cell>
        </row>
        <row r="1577">
          <cell r="K1577">
            <v>742340</v>
          </cell>
          <cell r="L1577">
            <v>0.47079252252046566</v>
          </cell>
        </row>
        <row r="1578">
          <cell r="K1578">
            <v>830736</v>
          </cell>
          <cell r="L1578">
            <v>3.0142887860326515E-2</v>
          </cell>
        </row>
        <row r="1579">
          <cell r="K1579">
            <v>891407</v>
          </cell>
          <cell r="L1579">
            <v>0.59553505872795409</v>
          </cell>
        </row>
        <row r="1580">
          <cell r="K1580">
            <v>934492</v>
          </cell>
          <cell r="L1580">
            <v>3.4141642887268557E-2</v>
          </cell>
        </row>
        <row r="1581">
          <cell r="K1581">
            <v>1093817</v>
          </cell>
          <cell r="L1581">
            <v>0.30782724006408607</v>
          </cell>
        </row>
        <row r="1582">
          <cell r="K1582">
            <v>1494127</v>
          </cell>
          <cell r="L1582">
            <v>0.3764504645643838</v>
          </cell>
        </row>
        <row r="1583">
          <cell r="K1583">
            <v>3446657</v>
          </cell>
          <cell r="L1583">
            <v>8.9122368889551995E-2</v>
          </cell>
        </row>
      </sheetData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878611C-9B91-4120-A289-AA5E173E961F}" name="Table3" displayName="Table3" ref="A20:G23" totalsRowShown="0" headerRowDxfId="19" dataDxfId="18">
  <autoFilter ref="A20:G23" xr:uid="{E878611C-9B91-4120-A289-AA5E173E961F}"/>
  <tableColumns count="7">
    <tableColumn id="1" xr3:uid="{52371F15-637D-453C-B4DF-66F154D03824}" name="Budget Status" dataDxfId="17"/>
    <tableColumn id="2" xr3:uid="{5F7A77FC-F2CA-438B-8E24-CC8F594DFA09}" name="Sum of FY 2022" dataDxfId="16"/>
    <tableColumn id="3" xr3:uid="{93F4638D-1C9E-424A-8551-F3EF3D2A9596}" name="Sum of FY 2023" dataDxfId="15"/>
    <tableColumn id="4" xr3:uid="{6F1E5383-CFFE-4128-A3B5-233798B7E781}" name="Sum of Difference" dataDxfId="14"/>
    <tableColumn id="7" xr3:uid="{8A5D3CCA-A29A-4413-8DEF-33F61D5085D5}" name="% Change" dataDxfId="13" dataCellStyle="Percent">
      <calculatedColumnFormula>(Table3[[#This Row],[Sum of FY 2023]]-Table3[[#This Row],[Sum of FY 2022]])/Table3[[#This Row],[Sum of FY 2022]]</calculatedColumnFormula>
    </tableColumn>
    <tableColumn id="5" xr3:uid="{8E83B8BF-B440-48F5-8417-492396367C9D}" name="Average of Difference" dataDxfId="12"/>
    <tableColumn id="6" xr3:uid="{467ED4BA-EA85-4D99-B96A-9093F59A7963}" name="Average of % Difference" dataDxfId="11" dataCellStyle="Percent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5F56B08-19F9-4EAA-87B3-475DAEFACFD0}" name="Table6" displayName="Table6" ref="A3:G6" totalsRowShown="0" dataDxfId="10">
  <autoFilter ref="A3:G6" xr:uid="{75F56B08-19F9-4EAA-87B3-475DAEFACFD0}"/>
  <tableColumns count="7">
    <tableColumn id="1" xr3:uid="{5A8CA0F1-FFD2-4B6A-B860-91B3EB959080}" name="Date"/>
    <tableColumn id="2" xr3:uid="{6FCCBD49-C588-4024-9171-96F7E49D9268}" name="Total FY 2022 Budget" dataDxfId="9"/>
    <tableColumn id="3" xr3:uid="{E88D199C-E98B-4E0B-947C-D31B35BCFB6C}" name="Total FY 2023 Budget" dataDxfId="8"/>
    <tableColumn id="4" xr3:uid="{E2794ABF-339C-4CCF-968E-EE982FC7BF2E}" name="Total Difference" dataDxfId="7"/>
    <tableColumn id="5" xr3:uid="{8BD8F070-01A0-4C74-BE3B-5C648C7041E4}" name="% of Total Budget Difference" dataDxfId="6" dataCellStyle="Percent"/>
    <tableColumn id="6" xr3:uid="{95E756CA-113D-4871-B3F1-03F196BF26A5}" name="Average Budget Change" dataDxfId="5"/>
    <tableColumn id="7" xr3:uid="{2240F629-28BE-4819-BB05-0AB5CE05B1EF}" name="Average % Budget Change" dataDxfId="4" dataCellStyle="Percent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8A11B34-2862-4EBF-BE5A-C61A822ACB1E}" name="Table28" displayName="Table28" ref="A12:C15" totalsRowShown="0" headerRowDxfId="3">
  <autoFilter ref="A12:C15" xr:uid="{28A11B34-2862-4EBF-BE5A-C61A822ACB1E}"/>
  <tableColumns count="3">
    <tableColumn id="1" xr3:uid="{00FEA951-F56D-4F55-AFC1-91BFF4F65FAB}" name="Budget Status" dataDxfId="2"/>
    <tableColumn id="2" xr3:uid="{222204D7-2D00-4DA8-A886-EE635995B0E0}" name="Number of Schools" dataDxfId="1"/>
    <tableColumn id="3" xr3:uid="{8CA70E16-D694-4C49-8D9B-83D2533CDFF8}" name="% of Schools" dataDxfId="0" dataCellStyle="Percent">
      <calculatedColumnFormula>Table28[[#This Row],[Number of Schools]]/1582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56D68-1DFE-4BE2-A4DA-D28767D862BB}">
  <dimension ref="A1:H23"/>
  <sheetViews>
    <sheetView tabSelected="1" workbookViewId="0">
      <selection activeCell="D28" sqref="D28"/>
    </sheetView>
  </sheetViews>
  <sheetFormatPr defaultRowHeight="14.5" x14ac:dyDescent="0.35"/>
  <cols>
    <col min="1" max="2" width="20.7265625" customWidth="1"/>
    <col min="3" max="3" width="29.7265625" customWidth="1"/>
    <col min="4" max="7" width="20.7265625" customWidth="1"/>
  </cols>
  <sheetData>
    <row r="1" spans="1:8" ht="18" x14ac:dyDescent="0.4">
      <c r="A1" s="17" t="s">
        <v>3228</v>
      </c>
      <c r="B1" s="18"/>
      <c r="C1" s="18"/>
      <c r="D1" s="18"/>
      <c r="E1" s="18"/>
      <c r="F1" s="18"/>
      <c r="G1" s="18"/>
      <c r="H1" s="18"/>
    </row>
    <row r="2" spans="1:8" ht="15.5" x14ac:dyDescent="0.35">
      <c r="A2" s="32" t="s">
        <v>3229</v>
      </c>
      <c r="B2" s="32"/>
      <c r="C2" s="32"/>
      <c r="D2" s="32"/>
      <c r="E2" s="32"/>
      <c r="F2" s="32"/>
      <c r="G2" s="32"/>
      <c r="H2" s="18"/>
    </row>
    <row r="3" spans="1:8" x14ac:dyDescent="0.35">
      <c r="A3" s="18" t="s">
        <v>3230</v>
      </c>
      <c r="B3" s="18" t="s">
        <v>3231</v>
      </c>
      <c r="C3" s="18" t="s">
        <v>3232</v>
      </c>
      <c r="D3" s="18" t="s">
        <v>3233</v>
      </c>
      <c r="E3" s="18" t="s">
        <v>3234</v>
      </c>
      <c r="F3" s="18" t="s">
        <v>3235</v>
      </c>
      <c r="G3" s="18" t="s">
        <v>3236</v>
      </c>
      <c r="H3" s="18"/>
    </row>
    <row r="4" spans="1:8" x14ac:dyDescent="0.35">
      <c r="A4" s="24" t="s">
        <v>3237</v>
      </c>
      <c r="B4" s="25">
        <v>13377759389</v>
      </c>
      <c r="C4" s="25">
        <v>12019020360</v>
      </c>
      <c r="D4" s="25">
        <f>Table6[[#This Row],[Total FY 2023 Budget]]-Table6[[#This Row],[Total FY 2022 Budget]]</f>
        <v>-1358739029</v>
      </c>
      <c r="E4" s="26">
        <f>(Table6[[#This Row],[Total FY 2023 Budget]]-Table6[[#This Row],[Total FY 2022 Budget]])/Table6[[#This Row],[Total FY 2022 Budget]]</f>
        <v>-0.10156701055015514</v>
      </c>
      <c r="F4" s="25">
        <f>AVERAGE('[1]Galaxy Allocations Data'!K2:K1583)</f>
        <v>-858874.22819216177</v>
      </c>
      <c r="G4" s="26">
        <f>AVERAGE('[1]Galaxy Allocations Data'!L2:L1583)</f>
        <v>-0.10658277285164035</v>
      </c>
      <c r="H4" s="18"/>
    </row>
    <row r="5" spans="1:8" x14ac:dyDescent="0.35">
      <c r="A5" s="28" t="s">
        <v>3253</v>
      </c>
      <c r="B5" s="29">
        <f>SUM('Galaxy Allocations Data'!G2:G1583)</f>
        <v>13377650085</v>
      </c>
      <c r="C5" s="29">
        <f>SUM('Galaxy Allocations Data'!H2:H1583)</f>
        <v>12158462562</v>
      </c>
      <c r="D5" s="29">
        <f>SUM('Galaxy Allocations Data'!I2:I1583)</f>
        <v>-1219293619</v>
      </c>
      <c r="E5" s="20">
        <f>(Table6[[#This Row],[Total FY 2023 Budget]]-Table6[[#This Row],[Total FY 2022 Budget]])/Table6[[#This Row],[Total FY 2022 Budget]]</f>
        <v>-9.113614986589029E-2</v>
      </c>
      <c r="F5" s="29">
        <f>AVERAGE('Galaxy Allocations Data'!I2:I1686)</f>
        <v>-770729.21554993675</v>
      </c>
      <c r="G5" s="20">
        <f>AVERAGE('Galaxy Allocations Data'!J2:J1686)</f>
        <v>-9.3346299232280272E-2</v>
      </c>
    </row>
    <row r="6" spans="1:8" x14ac:dyDescent="0.35">
      <c r="A6" s="18" t="s">
        <v>3238</v>
      </c>
      <c r="B6" s="19">
        <f>B4-B5</f>
        <v>109304</v>
      </c>
      <c r="C6" s="19">
        <f t="shared" ref="C6:G6" si="0">C4-C5</f>
        <v>-139442202</v>
      </c>
      <c r="D6" s="19">
        <f>D4-D5</f>
        <v>-139445410</v>
      </c>
      <c r="E6" s="27">
        <f t="shared" si="0"/>
        <v>-1.0430860684264853E-2</v>
      </c>
      <c r="F6" s="19">
        <f t="shared" si="0"/>
        <v>-88145.012642225018</v>
      </c>
      <c r="G6" s="27">
        <f t="shared" si="0"/>
        <v>-1.3236473619360076E-2</v>
      </c>
      <c r="H6" s="18"/>
    </row>
    <row r="7" spans="1:8" x14ac:dyDescent="0.35">
      <c r="A7" s="18"/>
      <c r="B7" s="18"/>
      <c r="C7" s="18"/>
      <c r="D7" s="18"/>
      <c r="E7" s="18"/>
      <c r="F7" s="18"/>
      <c r="G7" s="18"/>
      <c r="H7" s="18"/>
    </row>
    <row r="8" spans="1:8" x14ac:dyDescent="0.35">
      <c r="A8" s="18"/>
      <c r="B8" s="18"/>
      <c r="C8" s="18"/>
      <c r="D8" s="18"/>
      <c r="E8" s="18"/>
      <c r="F8" s="21"/>
      <c r="G8" s="21"/>
      <c r="H8" s="18"/>
    </row>
    <row r="9" spans="1:8" x14ac:dyDescent="0.35">
      <c r="A9" s="18"/>
      <c r="B9" s="18"/>
      <c r="C9" s="18"/>
      <c r="D9" s="18"/>
      <c r="E9" s="18"/>
      <c r="F9" s="18"/>
      <c r="G9" s="18"/>
      <c r="H9" s="18"/>
    </row>
    <row r="10" spans="1:8" x14ac:dyDescent="0.35">
      <c r="A10" s="18"/>
      <c r="B10" s="18"/>
      <c r="C10" s="18"/>
      <c r="D10" s="18"/>
      <c r="E10" s="18"/>
      <c r="F10" s="18"/>
      <c r="G10" s="18"/>
      <c r="H10" s="18"/>
    </row>
    <row r="11" spans="1:8" x14ac:dyDescent="0.35">
      <c r="A11" s="33" t="s">
        <v>3257</v>
      </c>
      <c r="B11" s="33"/>
      <c r="C11" s="33"/>
      <c r="D11" s="18"/>
      <c r="E11" s="18"/>
    </row>
    <row r="12" spans="1:8" x14ac:dyDescent="0.35">
      <c r="A12" s="21" t="s">
        <v>3239</v>
      </c>
      <c r="B12" s="21" t="s">
        <v>3240</v>
      </c>
      <c r="C12" s="21" t="s">
        <v>3241</v>
      </c>
      <c r="D12" s="18"/>
      <c r="E12" s="21"/>
      <c r="F12" s="21"/>
      <c r="G12" s="21"/>
      <c r="H12" s="18"/>
    </row>
    <row r="13" spans="1:8" x14ac:dyDescent="0.35">
      <c r="A13" s="21" t="s">
        <v>3242</v>
      </c>
      <c r="B13" s="21">
        <f>COUNTIF('Galaxy Allocations Data'!K2:K1583, "Decrease")</f>
        <v>1487</v>
      </c>
      <c r="C13" s="30">
        <f>Table28[[#This Row],[Number of Schools]]/1582</f>
        <v>0.93994943109987361</v>
      </c>
      <c r="D13" s="18"/>
      <c r="E13" s="21"/>
      <c r="F13" s="21"/>
      <c r="G13" s="22"/>
      <c r="H13" s="18"/>
    </row>
    <row r="14" spans="1:8" x14ac:dyDescent="0.35">
      <c r="A14" s="21" t="s">
        <v>3243</v>
      </c>
      <c r="B14" s="21">
        <f>COUNTIF('Galaxy Allocations Data'!K2:K1583, "Increase")</f>
        <v>95</v>
      </c>
      <c r="C14" s="30">
        <f>Table28[[#This Row],[Number of Schools]]/1582</f>
        <v>6.0050568900126423E-2</v>
      </c>
      <c r="D14" s="18"/>
      <c r="E14" s="21"/>
      <c r="F14" s="21"/>
      <c r="G14" s="22"/>
      <c r="H14" s="18"/>
    </row>
    <row r="15" spans="1:8" x14ac:dyDescent="0.35">
      <c r="A15" s="21" t="s">
        <v>3244</v>
      </c>
      <c r="B15" s="21">
        <f>SUM(B13:B14)</f>
        <v>1582</v>
      </c>
      <c r="C15" s="30">
        <f>Table28[[#This Row],[Number of Schools]]/1582</f>
        <v>1</v>
      </c>
      <c r="D15" s="18"/>
      <c r="E15" s="21"/>
      <c r="F15" s="21"/>
      <c r="G15" s="22"/>
      <c r="H15" s="18"/>
    </row>
    <row r="16" spans="1:8" x14ac:dyDescent="0.35">
      <c r="A16" s="18"/>
      <c r="B16" s="18"/>
      <c r="C16" s="18"/>
      <c r="D16" s="18"/>
      <c r="E16" s="18"/>
      <c r="F16" s="18"/>
      <c r="G16" s="18"/>
      <c r="H16" s="18"/>
    </row>
    <row r="17" spans="1:8" x14ac:dyDescent="0.35">
      <c r="A17" s="18"/>
      <c r="B17" s="18"/>
      <c r="C17" s="18"/>
      <c r="D17" s="18"/>
      <c r="E17" s="18"/>
      <c r="F17" s="18"/>
      <c r="G17" s="18"/>
      <c r="H17" s="18"/>
    </row>
    <row r="18" spans="1:8" x14ac:dyDescent="0.35">
      <c r="A18" s="18"/>
      <c r="B18" s="18"/>
      <c r="C18" s="18"/>
      <c r="D18" s="18"/>
      <c r="E18" s="18"/>
      <c r="F18" s="18"/>
      <c r="G18" s="18"/>
      <c r="H18" s="18"/>
    </row>
    <row r="19" spans="1:8" x14ac:dyDescent="0.35">
      <c r="A19" s="34" t="s">
        <v>3256</v>
      </c>
      <c r="B19" s="34"/>
      <c r="C19" s="34"/>
      <c r="D19" s="34"/>
      <c r="E19" s="34"/>
      <c r="F19" s="34"/>
      <c r="G19" s="34"/>
      <c r="H19" s="18"/>
    </row>
    <row r="20" spans="1:8" x14ac:dyDescent="0.35">
      <c r="A20" s="21" t="s">
        <v>3239</v>
      </c>
      <c r="B20" s="21" t="s">
        <v>3245</v>
      </c>
      <c r="C20" s="21" t="s">
        <v>3246</v>
      </c>
      <c r="D20" s="21" t="s">
        <v>3247</v>
      </c>
      <c r="E20" s="21" t="s">
        <v>3248</v>
      </c>
      <c r="F20" s="21" t="s">
        <v>3249</v>
      </c>
      <c r="G20" s="21" t="s">
        <v>3250</v>
      </c>
      <c r="H20" s="18"/>
    </row>
    <row r="21" spans="1:8" x14ac:dyDescent="0.35">
      <c r="A21" s="21" t="s">
        <v>3242</v>
      </c>
      <c r="B21" s="23">
        <f>SUM('Galaxy Allocations Data'!G2:G1488)</f>
        <v>12717858693</v>
      </c>
      <c r="C21" s="23">
        <f>SUM('Galaxy Allocations Data'!H2:H1488)</f>
        <v>11470751253</v>
      </c>
      <c r="D21" s="23">
        <f>SUM('Galaxy Allocations Data'!I2:I1488)</f>
        <v>-1247213536</v>
      </c>
      <c r="E21" s="31">
        <f>(Table3[[#This Row],[Sum of FY 2023]]-Table3[[#This Row],[Sum of FY 2022]])/Table3[[#This Row],[Sum of FY 2022]]</f>
        <v>-9.8059545250838237E-2</v>
      </c>
      <c r="F21" s="23">
        <f>AVERAGE('Galaxy Allocations Data'!I2:I1488)</f>
        <v>-838744.81237390719</v>
      </c>
      <c r="G21" s="31">
        <f>AVERAGE('Galaxy Allocations Data'!J2:J1488)</f>
        <v>-0.10318483213548572</v>
      </c>
      <c r="H21" s="18"/>
    </row>
    <row r="22" spans="1:8" x14ac:dyDescent="0.35">
      <c r="A22" s="21" t="s">
        <v>3243</v>
      </c>
      <c r="B22" s="23">
        <f>SUM('Galaxy Allocations Data'!G1489:G1583)</f>
        <v>659791392</v>
      </c>
      <c r="C22" s="23">
        <f>SUM('Galaxy Allocations Data'!H1489:H1583)</f>
        <v>687711309</v>
      </c>
      <c r="D22" s="23">
        <f>SUM('Galaxy Allocations Data'!I1489:I1583)</f>
        <v>27919917</v>
      </c>
      <c r="E22" s="31">
        <f>(Table3[[#This Row],[Sum of FY 2023]]-Table3[[#This Row],[Sum of FY 2022]])/Table3[[#This Row],[Sum of FY 2022]]</f>
        <v>4.2316279567345433E-2</v>
      </c>
      <c r="F22" s="23">
        <f>AVERAGE('Galaxy Allocations Data'!I1489:I1583)</f>
        <v>293893.86315789475</v>
      </c>
      <c r="G22" s="31">
        <f>AVERAGE('Galaxy Allocations Data'!J1489:J1583)</f>
        <v>6.0652631578947361E-2</v>
      </c>
      <c r="H22" s="18"/>
    </row>
    <row r="23" spans="1:8" x14ac:dyDescent="0.35">
      <c r="A23" s="21" t="s">
        <v>3244</v>
      </c>
      <c r="B23" s="23">
        <f>SUM(B21:B22)</f>
        <v>13377650085</v>
      </c>
      <c r="C23" s="23">
        <f>SUM(C21:C22)</f>
        <v>12158462562</v>
      </c>
      <c r="D23" s="23">
        <f>SUM(D21:D22)</f>
        <v>-1219293619</v>
      </c>
      <c r="E23" s="31">
        <f>(Table3[[#This Row],[Sum of FY 2023]]-Table3[[#This Row],[Sum of FY 2022]])/Table3[[#This Row],[Sum of FY 2022]]</f>
        <v>-9.113614986589029E-2</v>
      </c>
      <c r="F23" s="23">
        <f>AVERAGE('Galaxy Allocations Data'!I2:I1583)</f>
        <v>-770729.21554993675</v>
      </c>
      <c r="G23" s="31">
        <f>AVERAGE('Galaxy Allocations Data'!J2:J1583)</f>
        <v>-9.3346299232280272E-2</v>
      </c>
      <c r="H23" s="18"/>
    </row>
  </sheetData>
  <mergeCells count="3">
    <mergeCell ref="A2:G2"/>
    <mergeCell ref="A11:C11"/>
    <mergeCell ref="A19:G19"/>
  </mergeCells>
  <pageMargins left="0.7" right="0.7" top="0.75" bottom="0.75" header="0.3" footer="0.3"/>
  <tableParts count="3">
    <tablePart r:id="rId1"/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86"/>
  <sheetViews>
    <sheetView zoomScale="115" zoomScaleNormal="100" workbookViewId="0">
      <pane ySplit="1" topLeftCell="A2" activePane="bottomLeft" state="frozen"/>
      <selection pane="bottomLeft" activeCell="I1583" sqref="I1583"/>
    </sheetView>
  </sheetViews>
  <sheetFormatPr defaultColWidth="9.1796875" defaultRowHeight="14.5" x14ac:dyDescent="0.35"/>
  <cols>
    <col min="1" max="1" width="8.453125" style="3" customWidth="1"/>
    <col min="2" max="2" width="9.1796875" style="3" customWidth="1"/>
    <col min="3" max="3" width="6.81640625" style="3" customWidth="1"/>
    <col min="4" max="4" width="12.1796875" style="3" customWidth="1"/>
    <col min="5" max="5" width="38.453125" style="4" customWidth="1"/>
    <col min="6" max="6" width="8.453125" style="4" customWidth="1"/>
    <col min="7" max="7" width="13" style="10" customWidth="1"/>
    <col min="8" max="8" width="14.81640625" style="10" customWidth="1"/>
    <col min="9" max="9" width="19.1796875" style="10" customWidth="1"/>
    <col min="10" max="10" width="10" style="11" customWidth="1"/>
    <col min="11" max="11" width="12.81640625" bestFit="1" customWidth="1"/>
  </cols>
  <sheetData>
    <row r="1" spans="1:11" s="6" customFormat="1" ht="60" x14ac:dyDescent="0.35">
      <c r="A1" s="1" t="s">
        <v>0</v>
      </c>
      <c r="B1" s="1" t="s">
        <v>1</v>
      </c>
      <c r="C1" s="1" t="s">
        <v>2</v>
      </c>
      <c r="D1" s="1" t="s">
        <v>3226</v>
      </c>
      <c r="E1" s="1" t="s">
        <v>3</v>
      </c>
      <c r="F1" s="1" t="s">
        <v>4</v>
      </c>
      <c r="G1" s="7" t="s">
        <v>5</v>
      </c>
      <c r="H1" s="7" t="s">
        <v>6</v>
      </c>
      <c r="I1" s="7" t="s">
        <v>7</v>
      </c>
      <c r="J1" s="2" t="s">
        <v>3227</v>
      </c>
    </row>
    <row r="2" spans="1:11" x14ac:dyDescent="0.35">
      <c r="A2" s="3" t="s">
        <v>573</v>
      </c>
      <c r="B2" s="3">
        <v>20</v>
      </c>
      <c r="C2" s="3">
        <v>43</v>
      </c>
      <c r="D2" s="3" t="s">
        <v>574</v>
      </c>
      <c r="E2" s="4" t="s">
        <v>575</v>
      </c>
      <c r="F2" s="4" t="s">
        <v>11</v>
      </c>
      <c r="G2" s="8">
        <v>44224885</v>
      </c>
      <c r="H2" s="8">
        <v>37634988</v>
      </c>
      <c r="I2" s="8">
        <v>-6589897</v>
      </c>
      <c r="J2" s="9">
        <v>-0.14899999999999999</v>
      </c>
      <c r="K2" t="s">
        <v>3254</v>
      </c>
    </row>
    <row r="3" spans="1:11" x14ac:dyDescent="0.35">
      <c r="A3" s="3" t="s">
        <v>3040</v>
      </c>
      <c r="B3" s="3">
        <v>22</v>
      </c>
      <c r="C3" s="3">
        <v>48</v>
      </c>
      <c r="D3" s="3" t="s">
        <v>3021</v>
      </c>
      <c r="E3" s="4" t="s">
        <v>3041</v>
      </c>
      <c r="F3" s="4" t="s">
        <v>11</v>
      </c>
      <c r="G3" s="8">
        <v>36974664</v>
      </c>
      <c r="H3" s="8">
        <v>30719506</v>
      </c>
      <c r="I3" s="8">
        <v>-6255158</v>
      </c>
      <c r="J3" s="9">
        <v>-0.16900000000000001</v>
      </c>
      <c r="K3" t="s">
        <v>3254</v>
      </c>
    </row>
    <row r="4" spans="1:11" x14ac:dyDescent="0.35">
      <c r="A4" s="3" t="s">
        <v>582</v>
      </c>
      <c r="B4" s="3">
        <v>20</v>
      </c>
      <c r="C4" s="3">
        <v>43</v>
      </c>
      <c r="D4" s="3" t="s">
        <v>574</v>
      </c>
      <c r="E4" s="4" t="s">
        <v>583</v>
      </c>
      <c r="F4" s="4" t="s">
        <v>11</v>
      </c>
      <c r="G4" s="8">
        <v>37531791</v>
      </c>
      <c r="H4" s="8">
        <v>32713684</v>
      </c>
      <c r="I4" s="8">
        <v>-4818107</v>
      </c>
      <c r="J4" s="9">
        <v>-0.128</v>
      </c>
      <c r="K4" t="s">
        <v>3254</v>
      </c>
    </row>
    <row r="5" spans="1:11" x14ac:dyDescent="0.35">
      <c r="A5" s="3" t="s">
        <v>2933</v>
      </c>
      <c r="B5" s="3">
        <v>26</v>
      </c>
      <c r="C5" s="3">
        <v>20</v>
      </c>
      <c r="D5" s="3" t="s">
        <v>2901</v>
      </c>
      <c r="E5" s="4" t="s">
        <v>2934</v>
      </c>
      <c r="F5" s="4" t="s">
        <v>11</v>
      </c>
      <c r="G5" s="8">
        <v>41809006</v>
      </c>
      <c r="H5" s="8">
        <v>37279391</v>
      </c>
      <c r="I5" s="8">
        <v>-4529615</v>
      </c>
      <c r="J5" s="9">
        <v>-0.108</v>
      </c>
      <c r="K5" t="s">
        <v>3254</v>
      </c>
    </row>
    <row r="6" spans="1:11" x14ac:dyDescent="0.35">
      <c r="A6" s="3" t="s">
        <v>806</v>
      </c>
      <c r="B6" s="3">
        <v>31</v>
      </c>
      <c r="C6" s="3">
        <v>50</v>
      </c>
      <c r="D6" s="3" t="s">
        <v>770</v>
      </c>
      <c r="E6" s="4" t="s">
        <v>807</v>
      </c>
      <c r="F6" s="4" t="s">
        <v>11</v>
      </c>
      <c r="G6" s="8">
        <v>36131564</v>
      </c>
      <c r="H6" s="8">
        <v>32265870</v>
      </c>
      <c r="I6" s="8">
        <v>-3865694</v>
      </c>
      <c r="J6" s="9">
        <v>-0.107</v>
      </c>
      <c r="K6" t="s">
        <v>3254</v>
      </c>
    </row>
    <row r="7" spans="1:11" x14ac:dyDescent="0.35">
      <c r="A7" s="3" t="s">
        <v>1129</v>
      </c>
      <c r="B7" s="3">
        <v>25</v>
      </c>
      <c r="C7" s="3">
        <v>24</v>
      </c>
      <c r="D7" s="3" t="s">
        <v>1127</v>
      </c>
      <c r="E7" s="4" t="s">
        <v>1130</v>
      </c>
      <c r="F7" s="4" t="s">
        <v>11</v>
      </c>
      <c r="G7" s="8">
        <v>33081390</v>
      </c>
      <c r="H7" s="8">
        <v>29550197</v>
      </c>
      <c r="I7" s="8">
        <v>-3531193</v>
      </c>
      <c r="J7" s="9">
        <v>-0.107</v>
      </c>
      <c r="K7" t="s">
        <v>3254</v>
      </c>
    </row>
    <row r="8" spans="1:11" x14ac:dyDescent="0.35">
      <c r="A8" s="3" t="s">
        <v>182</v>
      </c>
      <c r="B8" s="3">
        <v>15</v>
      </c>
      <c r="C8" s="3">
        <v>38</v>
      </c>
      <c r="D8" s="3" t="s">
        <v>180</v>
      </c>
      <c r="E8" s="4" t="s">
        <v>183</v>
      </c>
      <c r="F8" s="4" t="s">
        <v>14</v>
      </c>
      <c r="G8" s="8">
        <v>17672601</v>
      </c>
      <c r="H8" s="8">
        <v>14175358</v>
      </c>
      <c r="I8" s="8">
        <v>-3497243</v>
      </c>
      <c r="J8" s="9">
        <v>-0.19800000000000001</v>
      </c>
      <c r="K8" t="s">
        <v>3254</v>
      </c>
    </row>
    <row r="9" spans="1:11" x14ac:dyDescent="0.35">
      <c r="A9" s="3" t="s">
        <v>934</v>
      </c>
      <c r="B9" s="3">
        <v>10</v>
      </c>
      <c r="C9" s="3">
        <v>11</v>
      </c>
      <c r="D9" s="3" t="s">
        <v>896</v>
      </c>
      <c r="E9" s="4" t="s">
        <v>935</v>
      </c>
      <c r="F9" s="4" t="s">
        <v>21</v>
      </c>
      <c r="G9" s="8">
        <v>20787979</v>
      </c>
      <c r="H9" s="8">
        <v>17393925</v>
      </c>
      <c r="I9" s="8">
        <v>-3394054</v>
      </c>
      <c r="J9" s="9">
        <v>-0.16300000000000001</v>
      </c>
      <c r="K9" t="s">
        <v>3254</v>
      </c>
    </row>
    <row r="10" spans="1:11" x14ac:dyDescent="0.35">
      <c r="A10" s="3" t="s">
        <v>1159</v>
      </c>
      <c r="B10" s="3">
        <v>28</v>
      </c>
      <c r="C10" s="3">
        <v>24</v>
      </c>
      <c r="D10" s="3" t="s">
        <v>1127</v>
      </c>
      <c r="E10" s="4" t="s">
        <v>1160</v>
      </c>
      <c r="F10" s="4" t="s">
        <v>11</v>
      </c>
      <c r="G10" s="8">
        <v>27426329</v>
      </c>
      <c r="H10" s="8">
        <v>24257975</v>
      </c>
      <c r="I10" s="8">
        <v>-3168354</v>
      </c>
      <c r="J10" s="9">
        <v>-0.11600000000000001</v>
      </c>
      <c r="K10" t="s">
        <v>3254</v>
      </c>
    </row>
    <row r="11" spans="1:11" x14ac:dyDescent="0.35">
      <c r="A11" s="3" t="s">
        <v>2667</v>
      </c>
      <c r="B11" s="3">
        <v>12</v>
      </c>
      <c r="C11" s="3">
        <v>17</v>
      </c>
      <c r="D11" s="3" t="s">
        <v>2565</v>
      </c>
      <c r="E11" s="4" t="s">
        <v>2668</v>
      </c>
      <c r="F11" s="4" t="s">
        <v>26</v>
      </c>
      <c r="G11" s="8">
        <v>7532902</v>
      </c>
      <c r="H11" s="8">
        <v>4435301</v>
      </c>
      <c r="I11" s="8">
        <v>-3097601</v>
      </c>
      <c r="J11" s="9">
        <v>-0.41099999999999998</v>
      </c>
      <c r="K11" t="s">
        <v>3254</v>
      </c>
    </row>
    <row r="12" spans="1:11" x14ac:dyDescent="0.35">
      <c r="A12" s="3" t="s">
        <v>1425</v>
      </c>
      <c r="B12" s="3">
        <v>13</v>
      </c>
      <c r="C12" s="3">
        <v>35</v>
      </c>
      <c r="D12" s="3" t="s">
        <v>1421</v>
      </c>
      <c r="E12" s="4" t="s">
        <v>1426</v>
      </c>
      <c r="F12" s="4" t="s">
        <v>11</v>
      </c>
      <c r="G12" s="8">
        <v>46442534</v>
      </c>
      <c r="H12" s="8">
        <v>43386682</v>
      </c>
      <c r="I12" s="8">
        <v>-3055852</v>
      </c>
      <c r="J12" s="9">
        <v>-6.6000000000000003E-2</v>
      </c>
      <c r="K12" t="s">
        <v>3254</v>
      </c>
    </row>
    <row r="13" spans="1:11" x14ac:dyDescent="0.35">
      <c r="A13" s="3" t="s">
        <v>2755</v>
      </c>
      <c r="B13" s="3">
        <v>28</v>
      </c>
      <c r="C13" s="3">
        <v>29</v>
      </c>
      <c r="D13" s="3" t="s">
        <v>2753</v>
      </c>
      <c r="E13" s="4" t="s">
        <v>2756</v>
      </c>
      <c r="F13" s="4" t="s">
        <v>11</v>
      </c>
      <c r="G13" s="8">
        <v>36811056</v>
      </c>
      <c r="H13" s="8">
        <v>33794768</v>
      </c>
      <c r="I13" s="8">
        <v>-3016288</v>
      </c>
      <c r="J13" s="9">
        <v>-8.2000000000000003E-2</v>
      </c>
      <c r="K13" t="s">
        <v>3254</v>
      </c>
    </row>
    <row r="14" spans="1:11" x14ac:dyDescent="0.35">
      <c r="A14" s="3" t="s">
        <v>1070</v>
      </c>
      <c r="B14" s="3">
        <v>10</v>
      </c>
      <c r="C14" s="3">
        <v>15</v>
      </c>
      <c r="D14" s="3" t="s">
        <v>1040</v>
      </c>
      <c r="E14" s="4" t="s">
        <v>1071</v>
      </c>
      <c r="F14" s="4" t="s">
        <v>14</v>
      </c>
      <c r="G14" s="8">
        <v>12994282</v>
      </c>
      <c r="H14" s="8">
        <v>10023517</v>
      </c>
      <c r="I14" s="8">
        <v>-2970765</v>
      </c>
      <c r="J14" s="9">
        <v>-0.22900000000000001</v>
      </c>
      <c r="K14" t="s">
        <v>3254</v>
      </c>
    </row>
    <row r="15" spans="1:11" x14ac:dyDescent="0.35">
      <c r="A15" s="3" t="s">
        <v>3101</v>
      </c>
      <c r="B15" s="3">
        <v>29</v>
      </c>
      <c r="C15" s="3">
        <v>27</v>
      </c>
      <c r="D15" s="3" t="s">
        <v>3067</v>
      </c>
      <c r="E15" s="4" t="s">
        <v>3102</v>
      </c>
      <c r="F15" s="4" t="s">
        <v>21</v>
      </c>
      <c r="G15" s="8">
        <v>15621343</v>
      </c>
      <c r="H15" s="8">
        <v>12651857</v>
      </c>
      <c r="I15" s="8">
        <v>-2969486</v>
      </c>
      <c r="J15" s="9">
        <v>-0.19</v>
      </c>
      <c r="K15" t="s">
        <v>3254</v>
      </c>
    </row>
    <row r="16" spans="1:11" x14ac:dyDescent="0.35">
      <c r="A16" s="3" t="s">
        <v>224</v>
      </c>
      <c r="B16" s="3">
        <v>20</v>
      </c>
      <c r="C16" s="3">
        <v>38</v>
      </c>
      <c r="D16" s="3" t="s">
        <v>180</v>
      </c>
      <c r="E16" s="4" t="s">
        <v>225</v>
      </c>
      <c r="F16" s="4" t="s">
        <v>21</v>
      </c>
      <c r="G16" s="8">
        <v>14122475</v>
      </c>
      <c r="H16" s="8">
        <v>11214171</v>
      </c>
      <c r="I16" s="8">
        <v>-2908304</v>
      </c>
      <c r="J16" s="9">
        <v>-0.20599999999999999</v>
      </c>
      <c r="K16" t="s">
        <v>3254</v>
      </c>
    </row>
    <row r="17" spans="1:11" x14ac:dyDescent="0.35">
      <c r="A17" s="3" t="s">
        <v>1327</v>
      </c>
      <c r="B17" s="3">
        <v>31</v>
      </c>
      <c r="C17" s="3">
        <v>49</v>
      </c>
      <c r="D17" s="3" t="s">
        <v>1325</v>
      </c>
      <c r="E17" s="4" t="s">
        <v>1328</v>
      </c>
      <c r="F17" s="4" t="s">
        <v>11</v>
      </c>
      <c r="G17" s="8">
        <v>26103076</v>
      </c>
      <c r="H17" s="8">
        <v>23366343</v>
      </c>
      <c r="I17" s="8">
        <v>-2736733</v>
      </c>
      <c r="J17" s="9">
        <v>-0.105</v>
      </c>
      <c r="K17" t="s">
        <v>3254</v>
      </c>
    </row>
    <row r="18" spans="1:11" x14ac:dyDescent="0.35">
      <c r="A18" s="3" t="s">
        <v>1163</v>
      </c>
      <c r="B18" s="3">
        <v>28</v>
      </c>
      <c r="C18" s="3">
        <v>24</v>
      </c>
      <c r="D18" s="3" t="s">
        <v>1127</v>
      </c>
      <c r="E18" s="4" t="s">
        <v>1164</v>
      </c>
      <c r="F18" s="4" t="s">
        <v>14</v>
      </c>
      <c r="G18" s="8">
        <v>18293287</v>
      </c>
      <c r="H18" s="8">
        <v>15562154</v>
      </c>
      <c r="I18" s="8">
        <v>-2731133</v>
      </c>
      <c r="J18" s="9">
        <v>-0.14899999999999999</v>
      </c>
      <c r="K18" t="s">
        <v>3254</v>
      </c>
    </row>
    <row r="19" spans="1:11" x14ac:dyDescent="0.35">
      <c r="A19" s="3" t="s">
        <v>2990</v>
      </c>
      <c r="B19" s="3">
        <v>11</v>
      </c>
      <c r="C19" s="3">
        <v>13</v>
      </c>
      <c r="D19" s="3" t="s">
        <v>2940</v>
      </c>
      <c r="E19" s="4" t="s">
        <v>2991</v>
      </c>
      <c r="F19" s="4" t="s">
        <v>21</v>
      </c>
      <c r="G19" s="8">
        <v>13128144</v>
      </c>
      <c r="H19" s="8">
        <v>10406072</v>
      </c>
      <c r="I19" s="8">
        <v>-2722072</v>
      </c>
      <c r="J19" s="9">
        <v>-0.20699999999999999</v>
      </c>
      <c r="K19" t="s">
        <v>3254</v>
      </c>
    </row>
    <row r="20" spans="1:11" x14ac:dyDescent="0.35">
      <c r="A20" s="3" t="s">
        <v>2202</v>
      </c>
      <c r="B20" s="3">
        <v>75</v>
      </c>
      <c r="C20" s="3">
        <v>36</v>
      </c>
      <c r="D20" s="3" t="s">
        <v>2128</v>
      </c>
      <c r="E20" s="4" t="s">
        <v>2203</v>
      </c>
      <c r="F20" s="4" t="s">
        <v>26</v>
      </c>
      <c r="G20" s="8">
        <v>18864469</v>
      </c>
      <c r="H20" s="8">
        <v>16151993</v>
      </c>
      <c r="I20" s="8">
        <v>-2712476</v>
      </c>
      <c r="J20" s="9">
        <v>-0.14399999999999999</v>
      </c>
      <c r="K20" t="s">
        <v>3254</v>
      </c>
    </row>
    <row r="21" spans="1:11" x14ac:dyDescent="0.35">
      <c r="A21" s="3" t="s">
        <v>1153</v>
      </c>
      <c r="B21" s="3">
        <v>26</v>
      </c>
      <c r="C21" s="3">
        <v>24</v>
      </c>
      <c r="D21" s="3" t="s">
        <v>1127</v>
      </c>
      <c r="E21" s="4" t="s">
        <v>1154</v>
      </c>
      <c r="F21" s="4" t="s">
        <v>14</v>
      </c>
      <c r="G21" s="8">
        <v>14622918</v>
      </c>
      <c r="H21" s="8">
        <v>11914705</v>
      </c>
      <c r="I21" s="8">
        <v>-2708213</v>
      </c>
      <c r="J21" s="9">
        <v>-0.185</v>
      </c>
      <c r="K21" t="s">
        <v>3254</v>
      </c>
    </row>
    <row r="22" spans="1:11" x14ac:dyDescent="0.35">
      <c r="A22" s="3" t="s">
        <v>1524</v>
      </c>
      <c r="B22" s="3">
        <v>22</v>
      </c>
      <c r="C22" s="3">
        <v>40</v>
      </c>
      <c r="D22" s="3" t="s">
        <v>1486</v>
      </c>
      <c r="E22" s="4" t="s">
        <v>1525</v>
      </c>
      <c r="F22" s="4" t="s">
        <v>21</v>
      </c>
      <c r="G22" s="8">
        <v>13377499</v>
      </c>
      <c r="H22" s="8">
        <v>10702220</v>
      </c>
      <c r="I22" s="8">
        <v>-2675279</v>
      </c>
      <c r="J22" s="9">
        <v>-0.2</v>
      </c>
      <c r="K22" t="s">
        <v>3254</v>
      </c>
    </row>
    <row r="23" spans="1:11" x14ac:dyDescent="0.35">
      <c r="A23" s="3" t="s">
        <v>2443</v>
      </c>
      <c r="B23" s="3">
        <v>11</v>
      </c>
      <c r="C23" s="3">
        <v>12</v>
      </c>
      <c r="D23" s="3" t="s">
        <v>2421</v>
      </c>
      <c r="E23" s="4" t="s">
        <v>2444</v>
      </c>
      <c r="F23" s="4" t="s">
        <v>11</v>
      </c>
      <c r="G23" s="8">
        <v>27202802</v>
      </c>
      <c r="H23" s="8">
        <v>24555650</v>
      </c>
      <c r="I23" s="8">
        <v>-2647152</v>
      </c>
      <c r="J23" s="9">
        <v>-9.7000000000000003E-2</v>
      </c>
      <c r="K23" t="s">
        <v>3254</v>
      </c>
    </row>
    <row r="24" spans="1:11" x14ac:dyDescent="0.35">
      <c r="A24" s="3" t="s">
        <v>2500</v>
      </c>
      <c r="B24" s="3">
        <v>1</v>
      </c>
      <c r="C24" s="3">
        <v>2</v>
      </c>
      <c r="D24" s="3" t="s">
        <v>2492</v>
      </c>
      <c r="E24" s="4" t="s">
        <v>2501</v>
      </c>
      <c r="F24" s="4" t="s">
        <v>434</v>
      </c>
      <c r="G24" s="8">
        <v>16040562</v>
      </c>
      <c r="H24" s="8">
        <v>13427887</v>
      </c>
      <c r="I24" s="8">
        <v>-2612675</v>
      </c>
      <c r="J24" s="9">
        <v>-0.16300000000000001</v>
      </c>
      <c r="K24" t="s">
        <v>3254</v>
      </c>
    </row>
    <row r="25" spans="1:11" x14ac:dyDescent="0.35">
      <c r="A25" s="3" t="s">
        <v>2708</v>
      </c>
      <c r="B25" s="3">
        <v>10</v>
      </c>
      <c r="C25" s="3">
        <v>14</v>
      </c>
      <c r="D25" s="3" t="s">
        <v>2686</v>
      </c>
      <c r="E25" s="4" t="s">
        <v>2709</v>
      </c>
      <c r="F25" s="4" t="s">
        <v>14</v>
      </c>
      <c r="G25" s="8">
        <v>14963046</v>
      </c>
      <c r="H25" s="8">
        <v>12373935</v>
      </c>
      <c r="I25" s="8">
        <v>-2589111</v>
      </c>
      <c r="J25" s="9">
        <v>-0.17299999999999999</v>
      </c>
      <c r="K25" t="s">
        <v>3254</v>
      </c>
    </row>
    <row r="26" spans="1:11" x14ac:dyDescent="0.35">
      <c r="A26" s="3" t="s">
        <v>1392</v>
      </c>
      <c r="B26" s="3">
        <v>24</v>
      </c>
      <c r="C26" s="3">
        <v>30</v>
      </c>
      <c r="D26" s="3" t="s">
        <v>1384</v>
      </c>
      <c r="E26" s="4" t="s">
        <v>1393</v>
      </c>
      <c r="F26" s="4" t="s">
        <v>14</v>
      </c>
      <c r="G26" s="8">
        <v>22821638</v>
      </c>
      <c r="H26" s="8">
        <v>20245740</v>
      </c>
      <c r="I26" s="8">
        <v>-2575898</v>
      </c>
      <c r="J26" s="9">
        <v>-0.113</v>
      </c>
      <c r="K26" t="s">
        <v>3254</v>
      </c>
    </row>
    <row r="27" spans="1:11" x14ac:dyDescent="0.35">
      <c r="A27" s="3" t="s">
        <v>1952</v>
      </c>
      <c r="B27" s="3">
        <v>24</v>
      </c>
      <c r="C27" s="3">
        <v>21</v>
      </c>
      <c r="D27" s="3" t="s">
        <v>1942</v>
      </c>
      <c r="E27" s="4" t="s">
        <v>1953</v>
      </c>
      <c r="F27" s="4" t="s">
        <v>21</v>
      </c>
      <c r="G27" s="8">
        <v>24212414</v>
      </c>
      <c r="H27" s="8">
        <v>21651505</v>
      </c>
      <c r="I27" s="8">
        <v>-2560909</v>
      </c>
      <c r="J27" s="9">
        <v>-0.106</v>
      </c>
      <c r="K27" t="s">
        <v>3254</v>
      </c>
    </row>
    <row r="28" spans="1:11" x14ac:dyDescent="0.35">
      <c r="A28" s="3" t="s">
        <v>1589</v>
      </c>
      <c r="B28" s="3">
        <v>75</v>
      </c>
      <c r="C28" s="3">
        <v>47</v>
      </c>
      <c r="D28" s="3" t="s">
        <v>1533</v>
      </c>
      <c r="E28" s="4" t="s">
        <v>1590</v>
      </c>
      <c r="F28" s="4" t="s">
        <v>11</v>
      </c>
      <c r="G28" s="8">
        <v>20065620</v>
      </c>
      <c r="H28" s="8">
        <v>17519424</v>
      </c>
      <c r="I28" s="8">
        <v>-2546196</v>
      </c>
      <c r="J28" s="9">
        <v>-0.127</v>
      </c>
      <c r="K28" t="s">
        <v>3254</v>
      </c>
    </row>
    <row r="29" spans="1:11" x14ac:dyDescent="0.35">
      <c r="A29" s="3" t="s">
        <v>580</v>
      </c>
      <c r="B29" s="3">
        <v>20</v>
      </c>
      <c r="C29" s="3">
        <v>43</v>
      </c>
      <c r="D29" s="3" t="s">
        <v>574</v>
      </c>
      <c r="E29" s="4" t="s">
        <v>581</v>
      </c>
      <c r="F29" s="4" t="s">
        <v>14</v>
      </c>
      <c r="G29" s="8">
        <v>18772400</v>
      </c>
      <c r="H29" s="8">
        <v>16233958</v>
      </c>
      <c r="I29" s="8">
        <v>-2538442</v>
      </c>
      <c r="J29" s="9">
        <v>-0.13500000000000001</v>
      </c>
      <c r="K29" t="s">
        <v>3254</v>
      </c>
    </row>
    <row r="30" spans="1:11" x14ac:dyDescent="0.35">
      <c r="A30" s="3" t="s">
        <v>1950</v>
      </c>
      <c r="B30" s="3">
        <v>24</v>
      </c>
      <c r="C30" s="3">
        <v>21</v>
      </c>
      <c r="D30" s="3" t="s">
        <v>1942</v>
      </c>
      <c r="E30" s="4" t="s">
        <v>1951</v>
      </c>
      <c r="F30" s="4" t="s">
        <v>21</v>
      </c>
      <c r="G30" s="8">
        <v>17340725</v>
      </c>
      <c r="H30" s="8">
        <v>14822699</v>
      </c>
      <c r="I30" s="8">
        <v>-2518026</v>
      </c>
      <c r="J30" s="9">
        <v>-0.14499999999999999</v>
      </c>
      <c r="K30" t="s">
        <v>3254</v>
      </c>
    </row>
    <row r="31" spans="1:11" x14ac:dyDescent="0.35">
      <c r="A31" s="3" t="s">
        <v>3018</v>
      </c>
      <c r="B31" s="3">
        <v>75</v>
      </c>
      <c r="C31" s="3">
        <v>13</v>
      </c>
      <c r="D31" s="3" t="s">
        <v>2940</v>
      </c>
      <c r="E31" s="4" t="s">
        <v>3019</v>
      </c>
      <c r="F31" s="4" t="s">
        <v>11</v>
      </c>
      <c r="G31" s="8">
        <v>24415769</v>
      </c>
      <c r="H31" s="8">
        <v>21904715</v>
      </c>
      <c r="I31" s="8">
        <v>-2511054</v>
      </c>
      <c r="J31" s="9">
        <v>-0.10299999999999999</v>
      </c>
      <c r="K31" t="s">
        <v>3254</v>
      </c>
    </row>
    <row r="32" spans="1:11" x14ac:dyDescent="0.35">
      <c r="A32" s="3" t="s">
        <v>1518</v>
      </c>
      <c r="B32" s="3">
        <v>20</v>
      </c>
      <c r="C32" s="3">
        <v>40</v>
      </c>
      <c r="D32" s="3" t="s">
        <v>1486</v>
      </c>
      <c r="E32" s="4" t="s">
        <v>1519</v>
      </c>
      <c r="F32" s="4" t="s">
        <v>14</v>
      </c>
      <c r="G32" s="8">
        <v>13946504</v>
      </c>
      <c r="H32" s="8">
        <v>11436843</v>
      </c>
      <c r="I32" s="8">
        <v>-2509661</v>
      </c>
      <c r="J32" s="9">
        <v>-0.18</v>
      </c>
      <c r="K32" t="s">
        <v>3254</v>
      </c>
    </row>
    <row r="33" spans="1:11" x14ac:dyDescent="0.35">
      <c r="A33" s="3" t="s">
        <v>615</v>
      </c>
      <c r="B33" s="3">
        <v>3</v>
      </c>
      <c r="C33" s="3">
        <v>6</v>
      </c>
      <c r="D33" s="3" t="s">
        <v>613</v>
      </c>
      <c r="E33" s="4" t="s">
        <v>616</v>
      </c>
      <c r="F33" s="4" t="s">
        <v>11</v>
      </c>
      <c r="G33" s="8">
        <v>23848971</v>
      </c>
      <c r="H33" s="8">
        <v>21341094</v>
      </c>
      <c r="I33" s="8">
        <v>-2507877</v>
      </c>
      <c r="J33" s="9">
        <v>-0.105</v>
      </c>
      <c r="K33" t="s">
        <v>3254</v>
      </c>
    </row>
    <row r="34" spans="1:11" x14ac:dyDescent="0.35">
      <c r="A34" s="3" t="s">
        <v>1185</v>
      </c>
      <c r="B34" s="3">
        <v>28</v>
      </c>
      <c r="C34" s="3">
        <v>24</v>
      </c>
      <c r="D34" s="3" t="s">
        <v>1127</v>
      </c>
      <c r="E34" s="4" t="s">
        <v>1186</v>
      </c>
      <c r="F34" s="4" t="s">
        <v>11</v>
      </c>
      <c r="G34" s="8">
        <v>23551841</v>
      </c>
      <c r="H34" s="8">
        <v>21052727</v>
      </c>
      <c r="I34" s="8">
        <v>-2499114</v>
      </c>
      <c r="J34" s="9">
        <v>-0.106</v>
      </c>
      <c r="K34" t="s">
        <v>3254</v>
      </c>
    </row>
    <row r="35" spans="1:11" x14ac:dyDescent="0.35">
      <c r="A35" s="3" t="s">
        <v>1106</v>
      </c>
      <c r="B35" s="3">
        <v>10</v>
      </c>
      <c r="C35" s="3">
        <v>15</v>
      </c>
      <c r="D35" s="3" t="s">
        <v>1040</v>
      </c>
      <c r="E35" s="4" t="s">
        <v>1107</v>
      </c>
      <c r="F35" s="4" t="s">
        <v>14</v>
      </c>
      <c r="G35" s="8">
        <v>9546069</v>
      </c>
      <c r="H35" s="8">
        <v>7052446</v>
      </c>
      <c r="I35" s="8">
        <v>-2493623</v>
      </c>
      <c r="J35" s="9">
        <v>-0.26100000000000001</v>
      </c>
      <c r="K35" t="s">
        <v>3254</v>
      </c>
    </row>
    <row r="36" spans="1:11" x14ac:dyDescent="0.35">
      <c r="A36" s="3" t="s">
        <v>198</v>
      </c>
      <c r="B36" s="3">
        <v>15</v>
      </c>
      <c r="C36" s="3">
        <v>38</v>
      </c>
      <c r="D36" s="3" t="s">
        <v>180</v>
      </c>
      <c r="E36" s="4" t="s">
        <v>199</v>
      </c>
      <c r="F36" s="4" t="s">
        <v>21</v>
      </c>
      <c r="G36" s="8">
        <v>17313965</v>
      </c>
      <c r="H36" s="8">
        <v>14869531</v>
      </c>
      <c r="I36" s="8">
        <v>-2444434</v>
      </c>
      <c r="J36" s="9">
        <v>-0.14099999999999999</v>
      </c>
      <c r="K36" t="s">
        <v>3254</v>
      </c>
    </row>
    <row r="37" spans="1:11" s="16" customFormat="1" x14ac:dyDescent="0.35">
      <c r="A37" s="3" t="s">
        <v>125</v>
      </c>
      <c r="B37" s="3">
        <v>27</v>
      </c>
      <c r="C37" s="3">
        <v>32</v>
      </c>
      <c r="D37" s="3" t="s">
        <v>121</v>
      </c>
      <c r="E37" s="4" t="s">
        <v>126</v>
      </c>
      <c r="F37" s="4" t="s">
        <v>14</v>
      </c>
      <c r="G37" s="8">
        <v>19380318</v>
      </c>
      <c r="H37" s="8">
        <v>16957571</v>
      </c>
      <c r="I37" s="8">
        <v>-2422747</v>
      </c>
      <c r="J37" s="9">
        <v>-0.125</v>
      </c>
      <c r="K37" t="s">
        <v>3254</v>
      </c>
    </row>
    <row r="38" spans="1:11" x14ac:dyDescent="0.35">
      <c r="A38" s="3" t="s">
        <v>1904</v>
      </c>
      <c r="B38" s="3">
        <v>75</v>
      </c>
      <c r="C38" s="3">
        <v>41</v>
      </c>
      <c r="D38" s="3" t="s">
        <v>1834</v>
      </c>
      <c r="E38" s="4" t="s">
        <v>1905</v>
      </c>
      <c r="F38" s="4" t="s">
        <v>434</v>
      </c>
      <c r="G38" s="8">
        <v>27296712</v>
      </c>
      <c r="H38" s="8">
        <v>24875372</v>
      </c>
      <c r="I38" s="8">
        <v>-2421340</v>
      </c>
      <c r="J38" s="9">
        <v>-8.8999999999999996E-2</v>
      </c>
      <c r="K38" t="s">
        <v>3254</v>
      </c>
    </row>
    <row r="39" spans="1:11" x14ac:dyDescent="0.35">
      <c r="A39" s="3" t="s">
        <v>1386</v>
      </c>
      <c r="B39" s="3">
        <v>24</v>
      </c>
      <c r="C39" s="3">
        <v>30</v>
      </c>
      <c r="D39" s="3" t="s">
        <v>1384</v>
      </c>
      <c r="E39" s="4" t="s">
        <v>1387</v>
      </c>
      <c r="F39" s="4" t="s">
        <v>11</v>
      </c>
      <c r="G39" s="8">
        <v>19037342</v>
      </c>
      <c r="H39" s="8">
        <v>16618005</v>
      </c>
      <c r="I39" s="8">
        <v>-2419337</v>
      </c>
      <c r="J39" s="9">
        <v>-0.127</v>
      </c>
      <c r="K39" t="s">
        <v>3254</v>
      </c>
    </row>
    <row r="40" spans="1:11" x14ac:dyDescent="0.35">
      <c r="A40" s="3" t="s">
        <v>3183</v>
      </c>
      <c r="B40" s="3">
        <v>30</v>
      </c>
      <c r="C40" s="3">
        <v>26</v>
      </c>
      <c r="D40" s="3" t="s">
        <v>3121</v>
      </c>
      <c r="E40" s="4" t="s">
        <v>3184</v>
      </c>
      <c r="F40" s="4" t="s">
        <v>11</v>
      </c>
      <c r="G40" s="8">
        <v>24997570</v>
      </c>
      <c r="H40" s="8">
        <v>22578782</v>
      </c>
      <c r="I40" s="8">
        <v>-2418788</v>
      </c>
      <c r="J40" s="9">
        <v>-9.7000000000000003E-2</v>
      </c>
      <c r="K40" t="s">
        <v>3254</v>
      </c>
    </row>
    <row r="41" spans="1:11" x14ac:dyDescent="0.35">
      <c r="A41" s="3" t="s">
        <v>2215</v>
      </c>
      <c r="B41" s="3">
        <v>25</v>
      </c>
      <c r="C41" s="3">
        <v>19</v>
      </c>
      <c r="D41" s="3" t="s">
        <v>2205</v>
      </c>
      <c r="E41" s="4" t="s">
        <v>2216</v>
      </c>
      <c r="F41" s="4" t="s">
        <v>21</v>
      </c>
      <c r="G41" s="8">
        <v>15277096</v>
      </c>
      <c r="H41" s="8">
        <v>12863969</v>
      </c>
      <c r="I41" s="8">
        <v>-2413127</v>
      </c>
      <c r="J41" s="9">
        <v>-0.158</v>
      </c>
      <c r="K41" t="s">
        <v>3254</v>
      </c>
    </row>
    <row r="42" spans="1:11" x14ac:dyDescent="0.35">
      <c r="A42" s="3" t="s">
        <v>218</v>
      </c>
      <c r="B42" s="3">
        <v>20</v>
      </c>
      <c r="C42" s="3">
        <v>38</v>
      </c>
      <c r="D42" s="3" t="s">
        <v>180</v>
      </c>
      <c r="E42" s="4" t="s">
        <v>219</v>
      </c>
      <c r="F42" s="4" t="s">
        <v>14</v>
      </c>
      <c r="G42" s="8">
        <v>18820536</v>
      </c>
      <c r="H42" s="8">
        <v>16416314</v>
      </c>
      <c r="I42" s="8">
        <v>-2404222</v>
      </c>
      <c r="J42" s="9">
        <v>-0.128</v>
      </c>
      <c r="K42" t="s">
        <v>3254</v>
      </c>
    </row>
    <row r="43" spans="1:11" x14ac:dyDescent="0.35">
      <c r="A43" s="3" t="s">
        <v>3190</v>
      </c>
      <c r="B43" s="3">
        <v>20</v>
      </c>
      <c r="C43" s="3">
        <v>44</v>
      </c>
      <c r="D43" s="3" t="s">
        <v>3188</v>
      </c>
      <c r="E43" s="4" t="s">
        <v>3191</v>
      </c>
      <c r="F43" s="4" t="s">
        <v>11</v>
      </c>
      <c r="G43" s="8">
        <v>37350522</v>
      </c>
      <c r="H43" s="8">
        <v>34951623</v>
      </c>
      <c r="I43" s="8">
        <v>-2398899</v>
      </c>
      <c r="J43" s="9">
        <v>-6.4000000000000001E-2</v>
      </c>
      <c r="K43" t="s">
        <v>3254</v>
      </c>
    </row>
    <row r="44" spans="1:11" x14ac:dyDescent="0.35">
      <c r="A44" s="3" t="s">
        <v>1962</v>
      </c>
      <c r="B44" s="3">
        <v>24</v>
      </c>
      <c r="C44" s="3">
        <v>21</v>
      </c>
      <c r="D44" s="3" t="s">
        <v>1942</v>
      </c>
      <c r="E44" s="4" t="s">
        <v>1963</v>
      </c>
      <c r="F44" s="4" t="s">
        <v>21</v>
      </c>
      <c r="G44" s="8">
        <v>15873653</v>
      </c>
      <c r="H44" s="8">
        <v>13492092</v>
      </c>
      <c r="I44" s="8">
        <v>-2381561</v>
      </c>
      <c r="J44" s="9">
        <v>-0.15</v>
      </c>
      <c r="K44" t="s">
        <v>3254</v>
      </c>
    </row>
    <row r="45" spans="1:11" x14ac:dyDescent="0.35">
      <c r="A45" s="3" t="s">
        <v>2718</v>
      </c>
      <c r="B45" s="3">
        <v>10</v>
      </c>
      <c r="C45" s="3">
        <v>14</v>
      </c>
      <c r="D45" s="3" t="s">
        <v>2686</v>
      </c>
      <c r="E45" s="4" t="s">
        <v>2719</v>
      </c>
      <c r="F45" s="4" t="s">
        <v>14</v>
      </c>
      <c r="G45" s="8">
        <v>8631570</v>
      </c>
      <c r="H45" s="8">
        <v>6265630</v>
      </c>
      <c r="I45" s="8">
        <v>-2365940</v>
      </c>
      <c r="J45" s="9">
        <v>-0.27400000000000002</v>
      </c>
      <c r="K45" t="s">
        <v>3254</v>
      </c>
    </row>
    <row r="46" spans="1:11" x14ac:dyDescent="0.35">
      <c r="A46" s="3" t="s">
        <v>960</v>
      </c>
      <c r="B46" s="3">
        <v>75</v>
      </c>
      <c r="C46" s="3">
        <v>11</v>
      </c>
      <c r="D46" s="3" t="s">
        <v>896</v>
      </c>
      <c r="E46" s="4" t="s">
        <v>961</v>
      </c>
      <c r="F46" s="4" t="s">
        <v>434</v>
      </c>
      <c r="G46" s="8">
        <v>28401699</v>
      </c>
      <c r="H46" s="8">
        <v>26039652</v>
      </c>
      <c r="I46" s="8">
        <v>-2362047</v>
      </c>
      <c r="J46" s="9">
        <v>-8.3000000000000004E-2</v>
      </c>
      <c r="K46" t="s">
        <v>3254</v>
      </c>
    </row>
    <row r="47" spans="1:11" x14ac:dyDescent="0.35">
      <c r="A47" s="3" t="s">
        <v>3123</v>
      </c>
      <c r="B47" s="3">
        <v>24</v>
      </c>
      <c r="C47" s="3">
        <v>26</v>
      </c>
      <c r="D47" s="3" t="s">
        <v>3121</v>
      </c>
      <c r="E47" s="4" t="s">
        <v>3124</v>
      </c>
      <c r="F47" s="4" t="s">
        <v>11</v>
      </c>
      <c r="G47" s="8">
        <v>22851793</v>
      </c>
      <c r="H47" s="8">
        <v>20497391</v>
      </c>
      <c r="I47" s="8">
        <v>-2354402</v>
      </c>
      <c r="J47" s="9">
        <v>-0.10299999999999999</v>
      </c>
      <c r="K47" t="s">
        <v>3254</v>
      </c>
    </row>
    <row r="48" spans="1:11" s="16" customFormat="1" x14ac:dyDescent="0.35">
      <c r="A48" s="3" t="s">
        <v>216</v>
      </c>
      <c r="B48" s="3">
        <v>20</v>
      </c>
      <c r="C48" s="3">
        <v>38</v>
      </c>
      <c r="D48" s="3" t="s">
        <v>180</v>
      </c>
      <c r="E48" s="4" t="s">
        <v>217</v>
      </c>
      <c r="F48" s="4" t="s">
        <v>14</v>
      </c>
      <c r="G48" s="8">
        <v>17704437</v>
      </c>
      <c r="H48" s="8">
        <v>15379179</v>
      </c>
      <c r="I48" s="8">
        <v>-2325258</v>
      </c>
      <c r="J48" s="9">
        <v>-0.13100000000000001</v>
      </c>
      <c r="K48" t="s">
        <v>3254</v>
      </c>
    </row>
    <row r="49" spans="1:11" x14ac:dyDescent="0.35">
      <c r="A49" s="3" t="s">
        <v>1090</v>
      </c>
      <c r="B49" s="3">
        <v>10</v>
      </c>
      <c r="C49" s="3">
        <v>15</v>
      </c>
      <c r="D49" s="3" t="s">
        <v>1040</v>
      </c>
      <c r="E49" s="4" t="s">
        <v>1091</v>
      </c>
      <c r="F49" s="4" t="s">
        <v>21</v>
      </c>
      <c r="G49" s="8">
        <v>12208544</v>
      </c>
      <c r="H49" s="8">
        <v>9904430</v>
      </c>
      <c r="I49" s="8">
        <v>-2304114</v>
      </c>
      <c r="J49" s="9">
        <v>-0.189</v>
      </c>
      <c r="K49" t="s">
        <v>3254</v>
      </c>
    </row>
    <row r="50" spans="1:11" x14ac:dyDescent="0.35">
      <c r="A50" s="3" t="s">
        <v>450</v>
      </c>
      <c r="B50" s="3">
        <v>31</v>
      </c>
      <c r="C50" s="3">
        <v>51</v>
      </c>
      <c r="D50" s="3" t="s">
        <v>438</v>
      </c>
      <c r="E50" s="4" t="s">
        <v>451</v>
      </c>
      <c r="F50" s="4" t="s">
        <v>14</v>
      </c>
      <c r="G50" s="8">
        <v>20638900</v>
      </c>
      <c r="H50" s="8">
        <v>18343171</v>
      </c>
      <c r="I50" s="8">
        <v>-2295729</v>
      </c>
      <c r="J50" s="9">
        <v>-0.111</v>
      </c>
      <c r="K50" t="s">
        <v>3254</v>
      </c>
    </row>
    <row r="51" spans="1:11" x14ac:dyDescent="0.35">
      <c r="A51" s="3" t="s">
        <v>240</v>
      </c>
      <c r="B51" s="3">
        <v>75</v>
      </c>
      <c r="C51" s="3">
        <v>38</v>
      </c>
      <c r="D51" s="3" t="s">
        <v>180</v>
      </c>
      <c r="E51" s="4" t="s">
        <v>241</v>
      </c>
      <c r="F51" s="4" t="s">
        <v>11</v>
      </c>
      <c r="G51" s="8">
        <v>20880595</v>
      </c>
      <c r="H51" s="8">
        <v>18591774</v>
      </c>
      <c r="I51" s="8">
        <v>-2288821</v>
      </c>
      <c r="J51" s="9">
        <v>-0.11</v>
      </c>
      <c r="K51" t="s">
        <v>3254</v>
      </c>
    </row>
    <row r="52" spans="1:11" x14ac:dyDescent="0.35">
      <c r="A52" s="3" t="s">
        <v>2311</v>
      </c>
      <c r="B52" s="3">
        <v>14</v>
      </c>
      <c r="C52" s="3">
        <v>33</v>
      </c>
      <c r="D52" s="3" t="s">
        <v>2277</v>
      </c>
      <c r="E52" s="4" t="s">
        <v>2312</v>
      </c>
      <c r="F52" s="4" t="s">
        <v>14</v>
      </c>
      <c r="G52" s="8">
        <v>14345670</v>
      </c>
      <c r="H52" s="8">
        <v>12079845</v>
      </c>
      <c r="I52" s="8">
        <v>-2265825</v>
      </c>
      <c r="J52" s="9">
        <v>-0.158</v>
      </c>
      <c r="K52" t="s">
        <v>3254</v>
      </c>
    </row>
    <row r="53" spans="1:11" s="16" customFormat="1" x14ac:dyDescent="0.35">
      <c r="A53" s="3" t="s">
        <v>2487</v>
      </c>
      <c r="B53" s="3">
        <v>75</v>
      </c>
      <c r="C53" s="3">
        <v>12</v>
      </c>
      <c r="D53" s="3" t="s">
        <v>2421</v>
      </c>
      <c r="E53" s="4" t="s">
        <v>2488</v>
      </c>
      <c r="F53" s="4" t="s">
        <v>434</v>
      </c>
      <c r="G53" s="8">
        <v>22032697</v>
      </c>
      <c r="H53" s="8">
        <v>19773656</v>
      </c>
      <c r="I53" s="8">
        <v>-2259041</v>
      </c>
      <c r="J53" s="9">
        <v>-0.10299999999999999</v>
      </c>
      <c r="K53" t="s">
        <v>3254</v>
      </c>
    </row>
    <row r="54" spans="1:11" x14ac:dyDescent="0.35">
      <c r="A54" s="3" t="s">
        <v>1365</v>
      </c>
      <c r="B54" s="3">
        <v>31</v>
      </c>
      <c r="C54" s="3">
        <v>49</v>
      </c>
      <c r="D54" s="3" t="s">
        <v>1325</v>
      </c>
      <c r="E54" s="4" t="s">
        <v>1366</v>
      </c>
      <c r="F54" s="4" t="s">
        <v>21</v>
      </c>
      <c r="G54" s="8">
        <v>12091186</v>
      </c>
      <c r="H54" s="8">
        <v>9851723</v>
      </c>
      <c r="I54" s="8">
        <v>-2239463</v>
      </c>
      <c r="J54" s="9">
        <v>-0.185</v>
      </c>
      <c r="K54" t="s">
        <v>3254</v>
      </c>
    </row>
    <row r="55" spans="1:11" x14ac:dyDescent="0.35">
      <c r="A55" s="3" t="s">
        <v>3135</v>
      </c>
      <c r="B55" s="3">
        <v>24</v>
      </c>
      <c r="C55" s="3">
        <v>26</v>
      </c>
      <c r="D55" s="3" t="s">
        <v>3121</v>
      </c>
      <c r="E55" s="4" t="s">
        <v>3136</v>
      </c>
      <c r="F55" s="4" t="s">
        <v>21</v>
      </c>
      <c r="G55" s="8">
        <v>13157145</v>
      </c>
      <c r="H55" s="8">
        <v>10931510</v>
      </c>
      <c r="I55" s="8">
        <v>-2225635</v>
      </c>
      <c r="J55" s="9">
        <v>-0.16900000000000001</v>
      </c>
      <c r="K55" t="s">
        <v>3254</v>
      </c>
    </row>
    <row r="56" spans="1:11" x14ac:dyDescent="0.35">
      <c r="A56" s="3" t="s">
        <v>444</v>
      </c>
      <c r="B56" s="3">
        <v>31</v>
      </c>
      <c r="C56" s="3">
        <v>51</v>
      </c>
      <c r="D56" s="3" t="s">
        <v>438</v>
      </c>
      <c r="E56" s="4" t="s">
        <v>445</v>
      </c>
      <c r="F56" s="4" t="s">
        <v>14</v>
      </c>
      <c r="G56" s="8">
        <v>18363654</v>
      </c>
      <c r="H56" s="8">
        <v>16156769</v>
      </c>
      <c r="I56" s="8">
        <v>-2206885</v>
      </c>
      <c r="J56" s="9">
        <v>-0.12</v>
      </c>
      <c r="K56" t="s">
        <v>3254</v>
      </c>
    </row>
    <row r="57" spans="1:11" x14ac:dyDescent="0.35">
      <c r="A57" s="3" t="s">
        <v>3032</v>
      </c>
      <c r="B57" s="3">
        <v>21</v>
      </c>
      <c r="C57" s="3">
        <v>48</v>
      </c>
      <c r="D57" s="3" t="s">
        <v>3021</v>
      </c>
      <c r="E57" s="4" t="s">
        <v>3033</v>
      </c>
      <c r="F57" s="4" t="s">
        <v>26</v>
      </c>
      <c r="G57" s="8">
        <v>14278828</v>
      </c>
      <c r="H57" s="8">
        <v>12076012</v>
      </c>
      <c r="I57" s="8">
        <v>-2202816</v>
      </c>
      <c r="J57" s="9">
        <v>-0.154</v>
      </c>
      <c r="K57" t="s">
        <v>3254</v>
      </c>
    </row>
    <row r="58" spans="1:11" x14ac:dyDescent="0.35">
      <c r="A58" s="3" t="s">
        <v>1716</v>
      </c>
      <c r="B58" s="3">
        <v>22</v>
      </c>
      <c r="C58" s="3">
        <v>45</v>
      </c>
      <c r="D58" s="3" t="s">
        <v>1700</v>
      </c>
      <c r="E58" s="4" t="s">
        <v>1717</v>
      </c>
      <c r="F58" s="4" t="s">
        <v>14</v>
      </c>
      <c r="G58" s="8">
        <v>9158762</v>
      </c>
      <c r="H58" s="8">
        <v>6984425</v>
      </c>
      <c r="I58" s="8">
        <v>-2174337</v>
      </c>
      <c r="J58" s="9">
        <v>-0.23699999999999999</v>
      </c>
      <c r="K58" t="s">
        <v>3254</v>
      </c>
    </row>
    <row r="59" spans="1:11" x14ac:dyDescent="0.35">
      <c r="A59" s="3" t="s">
        <v>123</v>
      </c>
      <c r="B59" s="3">
        <v>27</v>
      </c>
      <c r="C59" s="3">
        <v>32</v>
      </c>
      <c r="D59" s="3" t="s">
        <v>121</v>
      </c>
      <c r="E59" s="4" t="s">
        <v>124</v>
      </c>
      <c r="F59" s="4" t="s">
        <v>14</v>
      </c>
      <c r="G59" s="8">
        <v>11648182</v>
      </c>
      <c r="H59" s="8">
        <v>9499925</v>
      </c>
      <c r="I59" s="8">
        <v>-2148257</v>
      </c>
      <c r="J59" s="9">
        <v>-0.184</v>
      </c>
      <c r="K59" t="s">
        <v>3254</v>
      </c>
    </row>
    <row r="60" spans="1:11" x14ac:dyDescent="0.35">
      <c r="A60" s="3" t="s">
        <v>1124</v>
      </c>
      <c r="B60" s="3">
        <v>75</v>
      </c>
      <c r="C60" s="3">
        <v>15</v>
      </c>
      <c r="D60" s="3" t="s">
        <v>1040</v>
      </c>
      <c r="E60" s="4" t="s">
        <v>1125</v>
      </c>
      <c r="F60" s="4" t="s">
        <v>434</v>
      </c>
      <c r="G60" s="8">
        <v>25146399</v>
      </c>
      <c r="H60" s="8">
        <v>23002374</v>
      </c>
      <c r="I60" s="8">
        <v>-2144025</v>
      </c>
      <c r="J60" s="9">
        <v>-8.5000000000000006E-2</v>
      </c>
      <c r="K60" t="s">
        <v>3254</v>
      </c>
    </row>
    <row r="61" spans="1:11" x14ac:dyDescent="0.35">
      <c r="A61" s="3" t="s">
        <v>442</v>
      </c>
      <c r="B61" s="3">
        <v>31</v>
      </c>
      <c r="C61" s="3">
        <v>51</v>
      </c>
      <c r="D61" s="3" t="s">
        <v>438</v>
      </c>
      <c r="E61" s="4" t="s">
        <v>443</v>
      </c>
      <c r="F61" s="4" t="s">
        <v>14</v>
      </c>
      <c r="G61" s="8">
        <v>14257005</v>
      </c>
      <c r="H61" s="8">
        <v>12121451</v>
      </c>
      <c r="I61" s="8">
        <v>-2135554</v>
      </c>
      <c r="J61" s="9">
        <v>-0.15</v>
      </c>
      <c r="K61" t="s">
        <v>3254</v>
      </c>
    </row>
    <row r="62" spans="1:11" x14ac:dyDescent="0.35">
      <c r="A62" s="3" t="s">
        <v>2683</v>
      </c>
      <c r="B62" s="3">
        <v>75</v>
      </c>
      <c r="C62" s="3">
        <v>17</v>
      </c>
      <c r="D62" s="3" t="s">
        <v>2565</v>
      </c>
      <c r="E62" s="4" t="s">
        <v>2684</v>
      </c>
      <c r="F62" s="4" t="s">
        <v>26</v>
      </c>
      <c r="G62" s="8">
        <v>24641357</v>
      </c>
      <c r="H62" s="8">
        <v>22521333</v>
      </c>
      <c r="I62" s="8">
        <v>-2120024</v>
      </c>
      <c r="J62" s="9">
        <v>-8.5999999999999993E-2</v>
      </c>
      <c r="K62" t="s">
        <v>3254</v>
      </c>
    </row>
    <row r="63" spans="1:11" x14ac:dyDescent="0.35">
      <c r="A63" s="3" t="s">
        <v>1948</v>
      </c>
      <c r="B63" s="3">
        <v>24</v>
      </c>
      <c r="C63" s="3">
        <v>21</v>
      </c>
      <c r="D63" s="3" t="s">
        <v>1942</v>
      </c>
      <c r="E63" s="4" t="s">
        <v>1949</v>
      </c>
      <c r="F63" s="4" t="s">
        <v>14</v>
      </c>
      <c r="G63" s="8">
        <v>28539199</v>
      </c>
      <c r="H63" s="8">
        <v>26437654</v>
      </c>
      <c r="I63" s="8">
        <v>-2101545</v>
      </c>
      <c r="J63" s="9">
        <v>-7.3999999999999996E-2</v>
      </c>
      <c r="K63" t="s">
        <v>3254</v>
      </c>
    </row>
    <row r="64" spans="1:11" x14ac:dyDescent="0.35">
      <c r="A64" s="3" t="s">
        <v>962</v>
      </c>
      <c r="B64" s="3">
        <v>75</v>
      </c>
      <c r="C64" s="3">
        <v>11</v>
      </c>
      <c r="D64" s="3" t="s">
        <v>896</v>
      </c>
      <c r="E64" s="4" t="s">
        <v>963</v>
      </c>
      <c r="F64" s="4" t="s">
        <v>26</v>
      </c>
      <c r="G64" s="8">
        <v>23456414</v>
      </c>
      <c r="H64" s="8">
        <v>21355558</v>
      </c>
      <c r="I64" s="8">
        <v>-2100856</v>
      </c>
      <c r="J64" s="9">
        <v>-0.09</v>
      </c>
      <c r="K64" t="s">
        <v>3254</v>
      </c>
    </row>
    <row r="65" spans="1:11" x14ac:dyDescent="0.35">
      <c r="A65" s="3" t="s">
        <v>745</v>
      </c>
      <c r="B65" s="3">
        <v>30</v>
      </c>
      <c r="C65" s="3">
        <v>22</v>
      </c>
      <c r="D65" s="3" t="s">
        <v>737</v>
      </c>
      <c r="E65" s="4" t="s">
        <v>746</v>
      </c>
      <c r="F65" s="4" t="s">
        <v>11</v>
      </c>
      <c r="G65" s="8">
        <v>24450983</v>
      </c>
      <c r="H65" s="8">
        <v>22356162</v>
      </c>
      <c r="I65" s="8">
        <v>-2094821</v>
      </c>
      <c r="J65" s="9">
        <v>-8.5999999999999993E-2</v>
      </c>
      <c r="K65" t="s">
        <v>3254</v>
      </c>
    </row>
    <row r="66" spans="1:11" x14ac:dyDescent="0.35">
      <c r="A66" s="3" t="s">
        <v>1237</v>
      </c>
      <c r="B66" s="3">
        <v>24</v>
      </c>
      <c r="C66" s="3">
        <v>34</v>
      </c>
      <c r="D66" s="3" t="s">
        <v>1194</v>
      </c>
      <c r="E66" s="4" t="s">
        <v>1238</v>
      </c>
      <c r="F66" s="4" t="s">
        <v>14</v>
      </c>
      <c r="G66" s="8">
        <v>11722888</v>
      </c>
      <c r="H66" s="8">
        <v>9630186</v>
      </c>
      <c r="I66" s="8">
        <v>-2092702</v>
      </c>
      <c r="J66" s="9">
        <v>-0.17899999999999999</v>
      </c>
      <c r="K66" t="s">
        <v>3254</v>
      </c>
    </row>
    <row r="67" spans="1:11" x14ac:dyDescent="0.35">
      <c r="A67" s="3" t="s">
        <v>1976</v>
      </c>
      <c r="B67" s="3">
        <v>75</v>
      </c>
      <c r="C67" s="3">
        <v>0</v>
      </c>
      <c r="D67" s="3" t="s">
        <v>1977</v>
      </c>
      <c r="E67" s="4" t="s">
        <v>1978</v>
      </c>
      <c r="F67" s="4" t="s">
        <v>434</v>
      </c>
      <c r="G67" s="8">
        <v>26543826</v>
      </c>
      <c r="H67" s="8">
        <v>24471451</v>
      </c>
      <c r="I67" s="8">
        <v>-2072375</v>
      </c>
      <c r="J67" s="9">
        <v>-7.8E-2</v>
      </c>
      <c r="K67" t="s">
        <v>3254</v>
      </c>
    </row>
    <row r="68" spans="1:11" x14ac:dyDescent="0.35">
      <c r="A68" s="3" t="s">
        <v>3251</v>
      </c>
      <c r="B68" s="3">
        <v>1</v>
      </c>
      <c r="C68" s="3">
        <v>2</v>
      </c>
      <c r="D68" s="3" t="s">
        <v>2492</v>
      </c>
      <c r="E68" s="4" t="s">
        <v>3252</v>
      </c>
      <c r="F68" s="4" t="s">
        <v>21</v>
      </c>
      <c r="G68" s="8">
        <v>10082170</v>
      </c>
      <c r="H68" s="8">
        <v>8016884</v>
      </c>
      <c r="I68" s="8">
        <f>H68-G68</f>
        <v>-2065286</v>
      </c>
      <c r="J68" s="9">
        <f>(H68-G68)/G68</f>
        <v>-0.20484538546761263</v>
      </c>
      <c r="K68" t="s">
        <v>3254</v>
      </c>
    </row>
    <row r="69" spans="1:11" x14ac:dyDescent="0.35">
      <c r="A69" s="3" t="s">
        <v>2591</v>
      </c>
      <c r="B69" s="3">
        <v>7</v>
      </c>
      <c r="C69" s="3">
        <v>17</v>
      </c>
      <c r="D69" s="3" t="s">
        <v>2565</v>
      </c>
      <c r="E69" s="4" t="s">
        <v>2592</v>
      </c>
      <c r="F69" s="4" t="s">
        <v>26</v>
      </c>
      <c r="G69" s="8">
        <v>13038642</v>
      </c>
      <c r="H69" s="8">
        <v>10976678</v>
      </c>
      <c r="I69" s="8">
        <v>-2061964</v>
      </c>
      <c r="J69" s="9">
        <v>-0.158</v>
      </c>
      <c r="K69" t="s">
        <v>3254</v>
      </c>
    </row>
    <row r="70" spans="1:11" x14ac:dyDescent="0.35">
      <c r="A70" s="3" t="s">
        <v>349</v>
      </c>
      <c r="B70" s="3">
        <v>75</v>
      </c>
      <c r="C70" s="3">
        <v>8</v>
      </c>
      <c r="D70" s="3" t="s">
        <v>243</v>
      </c>
      <c r="E70" s="4" t="s">
        <v>350</v>
      </c>
      <c r="F70" s="4" t="s">
        <v>11</v>
      </c>
      <c r="G70" s="8">
        <v>14691957</v>
      </c>
      <c r="H70" s="8">
        <v>12632533</v>
      </c>
      <c r="I70" s="8">
        <v>-2059424</v>
      </c>
      <c r="J70" s="9">
        <v>-0.14000000000000001</v>
      </c>
      <c r="K70" t="s">
        <v>3254</v>
      </c>
    </row>
    <row r="71" spans="1:11" x14ac:dyDescent="0.35">
      <c r="A71" s="3" t="s">
        <v>226</v>
      </c>
      <c r="B71" s="3">
        <v>20</v>
      </c>
      <c r="C71" s="3">
        <v>38</v>
      </c>
      <c r="D71" s="3" t="s">
        <v>180</v>
      </c>
      <c r="E71" s="4" t="s">
        <v>227</v>
      </c>
      <c r="F71" s="4" t="s">
        <v>21</v>
      </c>
      <c r="G71" s="8">
        <v>9739928</v>
      </c>
      <c r="H71" s="8">
        <v>7693085</v>
      </c>
      <c r="I71" s="8">
        <v>-2046843</v>
      </c>
      <c r="J71" s="9">
        <v>-0.21</v>
      </c>
      <c r="K71" t="s">
        <v>3254</v>
      </c>
    </row>
    <row r="72" spans="1:11" x14ac:dyDescent="0.35">
      <c r="A72" s="3" t="s">
        <v>2534</v>
      </c>
      <c r="B72" s="3">
        <v>2</v>
      </c>
      <c r="C72" s="3">
        <v>2</v>
      </c>
      <c r="D72" s="3" t="s">
        <v>2492</v>
      </c>
      <c r="E72" s="4" t="s">
        <v>2535</v>
      </c>
      <c r="F72" s="4" t="s">
        <v>14</v>
      </c>
      <c r="G72" s="8">
        <v>10366630</v>
      </c>
      <c r="H72" s="8">
        <v>8322127</v>
      </c>
      <c r="I72" s="8">
        <v>-2044503</v>
      </c>
      <c r="J72" s="9">
        <v>-0.19700000000000001</v>
      </c>
      <c r="K72" t="s">
        <v>3254</v>
      </c>
    </row>
    <row r="73" spans="1:11" x14ac:dyDescent="0.35">
      <c r="A73" s="3" t="s">
        <v>769</v>
      </c>
      <c r="B73" s="3">
        <v>31</v>
      </c>
      <c r="C73" s="3">
        <v>50</v>
      </c>
      <c r="D73" s="3" t="s">
        <v>770</v>
      </c>
      <c r="E73" s="4" t="s">
        <v>771</v>
      </c>
      <c r="F73" s="4" t="s">
        <v>14</v>
      </c>
      <c r="G73" s="8">
        <v>20105757</v>
      </c>
      <c r="H73" s="8">
        <v>18074166</v>
      </c>
      <c r="I73" s="8">
        <v>-2031591</v>
      </c>
      <c r="J73" s="9">
        <v>-0.10100000000000001</v>
      </c>
      <c r="K73" t="s">
        <v>3254</v>
      </c>
    </row>
    <row r="74" spans="1:11" x14ac:dyDescent="0.35">
      <c r="A74" s="3" t="s">
        <v>1406</v>
      </c>
      <c r="B74" s="3">
        <v>24</v>
      </c>
      <c r="C74" s="3">
        <v>30</v>
      </c>
      <c r="D74" s="3" t="s">
        <v>1384</v>
      </c>
      <c r="E74" s="4" t="s">
        <v>1407</v>
      </c>
      <c r="F74" s="4" t="s">
        <v>26</v>
      </c>
      <c r="G74" s="8">
        <v>9469183</v>
      </c>
      <c r="H74" s="8">
        <v>7442120</v>
      </c>
      <c r="I74" s="8">
        <v>-2027063</v>
      </c>
      <c r="J74" s="9">
        <v>-0.214</v>
      </c>
      <c r="K74" t="s">
        <v>3254</v>
      </c>
    </row>
    <row r="75" spans="1:11" x14ac:dyDescent="0.35">
      <c r="A75" s="3" t="s">
        <v>3089</v>
      </c>
      <c r="B75" s="3">
        <v>29</v>
      </c>
      <c r="C75" s="3">
        <v>27</v>
      </c>
      <c r="D75" s="3" t="s">
        <v>3067</v>
      </c>
      <c r="E75" s="4" t="s">
        <v>3090</v>
      </c>
      <c r="F75" s="4" t="s">
        <v>14</v>
      </c>
      <c r="G75" s="8">
        <v>14431480</v>
      </c>
      <c r="H75" s="8">
        <v>12414374</v>
      </c>
      <c r="I75" s="8">
        <v>-2017106</v>
      </c>
      <c r="J75" s="9">
        <v>-0.14000000000000001</v>
      </c>
      <c r="K75" t="s">
        <v>3254</v>
      </c>
    </row>
    <row r="76" spans="1:11" x14ac:dyDescent="0.35">
      <c r="A76" s="3" t="s">
        <v>521</v>
      </c>
      <c r="B76" s="3">
        <v>2</v>
      </c>
      <c r="C76" s="3">
        <v>3</v>
      </c>
      <c r="D76" s="3" t="s">
        <v>491</v>
      </c>
      <c r="E76" s="4" t="s">
        <v>522</v>
      </c>
      <c r="F76" s="4" t="s">
        <v>14</v>
      </c>
      <c r="G76" s="8">
        <v>7704889</v>
      </c>
      <c r="H76" s="8">
        <v>5693749</v>
      </c>
      <c r="I76" s="8">
        <v>-2011140</v>
      </c>
      <c r="J76" s="9">
        <v>-0.26100000000000001</v>
      </c>
      <c r="K76" t="s">
        <v>3254</v>
      </c>
    </row>
    <row r="77" spans="1:11" x14ac:dyDescent="0.35">
      <c r="A77" s="3" t="s">
        <v>1265</v>
      </c>
      <c r="B77" s="3">
        <v>75</v>
      </c>
      <c r="C77" s="3">
        <v>34</v>
      </c>
      <c r="D77" s="3" t="s">
        <v>1194</v>
      </c>
      <c r="E77" s="4" t="s">
        <v>1266</v>
      </c>
      <c r="F77" s="4" t="s">
        <v>434</v>
      </c>
      <c r="G77" s="8">
        <v>28926969</v>
      </c>
      <c r="H77" s="8">
        <v>26919609</v>
      </c>
      <c r="I77" s="8">
        <v>-2007360</v>
      </c>
      <c r="J77" s="9">
        <v>-6.9000000000000006E-2</v>
      </c>
      <c r="K77" t="s">
        <v>3254</v>
      </c>
    </row>
    <row r="78" spans="1:11" x14ac:dyDescent="0.35">
      <c r="A78" s="3" t="s">
        <v>578</v>
      </c>
      <c r="B78" s="3">
        <v>20</v>
      </c>
      <c r="C78" s="3">
        <v>43</v>
      </c>
      <c r="D78" s="3" t="s">
        <v>574</v>
      </c>
      <c r="E78" s="4" t="s">
        <v>579</v>
      </c>
      <c r="F78" s="4" t="s">
        <v>14</v>
      </c>
      <c r="G78" s="8">
        <v>17747318</v>
      </c>
      <c r="H78" s="8">
        <v>15743143</v>
      </c>
      <c r="I78" s="8">
        <v>-2004175</v>
      </c>
      <c r="J78" s="9">
        <v>-0.113</v>
      </c>
      <c r="K78" t="s">
        <v>3254</v>
      </c>
    </row>
    <row r="79" spans="1:11" x14ac:dyDescent="0.35">
      <c r="A79" s="3" t="s">
        <v>3139</v>
      </c>
      <c r="B79" s="3">
        <v>24</v>
      </c>
      <c r="C79" s="3">
        <v>26</v>
      </c>
      <c r="D79" s="3" t="s">
        <v>3121</v>
      </c>
      <c r="E79" s="4" t="s">
        <v>3140</v>
      </c>
      <c r="F79" s="4" t="s">
        <v>11</v>
      </c>
      <c r="G79" s="8">
        <v>17525443</v>
      </c>
      <c r="H79" s="8">
        <v>15526734</v>
      </c>
      <c r="I79" s="8">
        <v>-1998709</v>
      </c>
      <c r="J79" s="9">
        <v>-0.114</v>
      </c>
      <c r="K79" t="s">
        <v>3254</v>
      </c>
    </row>
    <row r="80" spans="1:11" x14ac:dyDescent="0.35">
      <c r="A80" s="3" t="s">
        <v>3020</v>
      </c>
      <c r="B80" s="3">
        <v>21</v>
      </c>
      <c r="C80" s="3">
        <v>48</v>
      </c>
      <c r="D80" s="3" t="s">
        <v>3021</v>
      </c>
      <c r="E80" s="4" t="s">
        <v>3022</v>
      </c>
      <c r="F80" s="4" t="s">
        <v>14</v>
      </c>
      <c r="G80" s="8">
        <v>14324255</v>
      </c>
      <c r="H80" s="8">
        <v>12337773</v>
      </c>
      <c r="I80" s="8">
        <v>-1986482</v>
      </c>
      <c r="J80" s="9">
        <v>-0.13900000000000001</v>
      </c>
      <c r="K80" t="s">
        <v>3254</v>
      </c>
    </row>
    <row r="81" spans="1:11" x14ac:dyDescent="0.35">
      <c r="A81" s="3" t="s">
        <v>1410</v>
      </c>
      <c r="B81" s="3">
        <v>24</v>
      </c>
      <c r="C81" s="3">
        <v>30</v>
      </c>
      <c r="D81" s="3" t="s">
        <v>1384</v>
      </c>
      <c r="E81" s="4" t="s">
        <v>1411</v>
      </c>
      <c r="F81" s="4" t="s">
        <v>21</v>
      </c>
      <c r="G81" s="8">
        <v>14965186</v>
      </c>
      <c r="H81" s="8">
        <v>12989241</v>
      </c>
      <c r="I81" s="8">
        <v>-1975945</v>
      </c>
      <c r="J81" s="9">
        <v>-0.13200000000000001</v>
      </c>
      <c r="K81" t="s">
        <v>3254</v>
      </c>
    </row>
    <row r="82" spans="1:11" x14ac:dyDescent="0.35">
      <c r="A82" s="3" t="s">
        <v>936</v>
      </c>
      <c r="B82" s="3">
        <v>10</v>
      </c>
      <c r="C82" s="3">
        <v>11</v>
      </c>
      <c r="D82" s="3" t="s">
        <v>896</v>
      </c>
      <c r="E82" s="4" t="s">
        <v>937</v>
      </c>
      <c r="F82" s="4" t="s">
        <v>21</v>
      </c>
      <c r="G82" s="8">
        <v>16450283</v>
      </c>
      <c r="H82" s="8">
        <v>14487773</v>
      </c>
      <c r="I82" s="8">
        <v>-1962510</v>
      </c>
      <c r="J82" s="9">
        <v>-0.11899999999999999</v>
      </c>
      <c r="K82" t="s">
        <v>3254</v>
      </c>
    </row>
    <row r="83" spans="1:11" x14ac:dyDescent="0.35">
      <c r="A83" s="3" t="s">
        <v>938</v>
      </c>
      <c r="B83" s="3">
        <v>10</v>
      </c>
      <c r="C83" s="3">
        <v>11</v>
      </c>
      <c r="D83" s="3" t="s">
        <v>896</v>
      </c>
      <c r="E83" s="4" t="s">
        <v>939</v>
      </c>
      <c r="F83" s="4" t="s">
        <v>26</v>
      </c>
      <c r="G83" s="8">
        <v>14521920</v>
      </c>
      <c r="H83" s="8">
        <v>12574750</v>
      </c>
      <c r="I83" s="8">
        <v>-1947170</v>
      </c>
      <c r="J83" s="9">
        <v>-0.13400000000000001</v>
      </c>
      <c r="K83" t="s">
        <v>3254</v>
      </c>
    </row>
    <row r="84" spans="1:11" x14ac:dyDescent="0.35">
      <c r="A84" s="3" t="s">
        <v>339</v>
      </c>
      <c r="B84" s="3">
        <v>7</v>
      </c>
      <c r="C84" s="3">
        <v>8</v>
      </c>
      <c r="D84" s="3" t="s">
        <v>243</v>
      </c>
      <c r="E84" s="4" t="s">
        <v>340</v>
      </c>
      <c r="F84" s="4" t="s">
        <v>29</v>
      </c>
      <c r="G84" s="8">
        <v>10006275</v>
      </c>
      <c r="H84" s="8">
        <v>8084553</v>
      </c>
      <c r="I84" s="8">
        <v>-1921722</v>
      </c>
      <c r="J84" s="9">
        <v>-0.192</v>
      </c>
      <c r="K84" t="s">
        <v>3254</v>
      </c>
    </row>
    <row r="85" spans="1:11" x14ac:dyDescent="0.35">
      <c r="A85" s="3" t="s">
        <v>2200</v>
      </c>
      <c r="B85" s="3">
        <v>75</v>
      </c>
      <c r="C85" s="3">
        <v>36</v>
      </c>
      <c r="D85" s="3" t="s">
        <v>2128</v>
      </c>
      <c r="E85" s="4" t="s">
        <v>2201</v>
      </c>
      <c r="F85" s="4" t="s">
        <v>11</v>
      </c>
      <c r="G85" s="8">
        <v>18373781</v>
      </c>
      <c r="H85" s="8">
        <v>16454758</v>
      </c>
      <c r="I85" s="8">
        <v>-1919023</v>
      </c>
      <c r="J85" s="9">
        <v>-0.104</v>
      </c>
      <c r="K85" t="s">
        <v>3254</v>
      </c>
    </row>
    <row r="86" spans="1:11" x14ac:dyDescent="0.35">
      <c r="A86" s="3" t="s">
        <v>1594</v>
      </c>
      <c r="B86" s="3">
        <v>24</v>
      </c>
      <c r="C86" s="3">
        <v>25</v>
      </c>
      <c r="D86" s="3" t="s">
        <v>1592</v>
      </c>
      <c r="E86" s="4" t="s">
        <v>1595</v>
      </c>
      <c r="F86" s="4" t="s">
        <v>14</v>
      </c>
      <c r="G86" s="8">
        <v>18941097</v>
      </c>
      <c r="H86" s="8">
        <v>17037368</v>
      </c>
      <c r="I86" s="8">
        <v>-1903729</v>
      </c>
      <c r="J86" s="9">
        <v>-0.10100000000000001</v>
      </c>
      <c r="K86" t="s">
        <v>3254</v>
      </c>
    </row>
    <row r="87" spans="1:11" x14ac:dyDescent="0.35">
      <c r="A87" s="3" t="s">
        <v>1604</v>
      </c>
      <c r="B87" s="3">
        <v>24</v>
      </c>
      <c r="C87" s="3">
        <v>25</v>
      </c>
      <c r="D87" s="3" t="s">
        <v>1592</v>
      </c>
      <c r="E87" s="4" t="s">
        <v>1605</v>
      </c>
      <c r="F87" s="4" t="s">
        <v>21</v>
      </c>
      <c r="G87" s="8">
        <v>18951475</v>
      </c>
      <c r="H87" s="8">
        <v>17054832</v>
      </c>
      <c r="I87" s="8">
        <v>-1896643</v>
      </c>
      <c r="J87" s="9">
        <v>-0.1</v>
      </c>
      <c r="K87" t="s">
        <v>3254</v>
      </c>
    </row>
    <row r="88" spans="1:11" x14ac:dyDescent="0.35">
      <c r="A88" s="3" t="s">
        <v>78</v>
      </c>
      <c r="B88" s="3">
        <v>27</v>
      </c>
      <c r="C88" s="3">
        <v>28</v>
      </c>
      <c r="D88" s="3" t="s">
        <v>58</v>
      </c>
      <c r="E88" s="4" t="s">
        <v>79</v>
      </c>
      <c r="F88" s="4" t="s">
        <v>21</v>
      </c>
      <c r="G88" s="8">
        <v>14873997</v>
      </c>
      <c r="H88" s="8">
        <v>12979728</v>
      </c>
      <c r="I88" s="8">
        <v>-1894269</v>
      </c>
      <c r="J88" s="9">
        <v>-0.127</v>
      </c>
      <c r="K88" t="s">
        <v>3254</v>
      </c>
    </row>
    <row r="89" spans="1:11" x14ac:dyDescent="0.35">
      <c r="A89" s="3" t="s">
        <v>2854</v>
      </c>
      <c r="B89" s="3">
        <v>9</v>
      </c>
      <c r="C89" s="3">
        <v>16</v>
      </c>
      <c r="D89" s="3" t="s">
        <v>2790</v>
      </c>
      <c r="E89" s="4" t="s">
        <v>2855</v>
      </c>
      <c r="F89" s="4" t="s">
        <v>21</v>
      </c>
      <c r="G89" s="8">
        <v>12904619</v>
      </c>
      <c r="H89" s="8">
        <v>11010699</v>
      </c>
      <c r="I89" s="8">
        <v>-1893920</v>
      </c>
      <c r="J89" s="9">
        <v>-0.14699999999999999</v>
      </c>
      <c r="K89" t="s">
        <v>3254</v>
      </c>
    </row>
    <row r="90" spans="1:11" x14ac:dyDescent="0.35">
      <c r="A90" s="3" t="s">
        <v>129</v>
      </c>
      <c r="B90" s="3">
        <v>27</v>
      </c>
      <c r="C90" s="3">
        <v>32</v>
      </c>
      <c r="D90" s="3" t="s">
        <v>121</v>
      </c>
      <c r="E90" s="4" t="s">
        <v>130</v>
      </c>
      <c r="F90" s="4" t="s">
        <v>14</v>
      </c>
      <c r="G90" s="8">
        <v>19930370</v>
      </c>
      <c r="H90" s="8">
        <v>18045114</v>
      </c>
      <c r="I90" s="8">
        <v>-1885256</v>
      </c>
      <c r="J90" s="9">
        <v>-9.5000000000000001E-2</v>
      </c>
      <c r="K90" t="s">
        <v>3254</v>
      </c>
    </row>
    <row r="91" spans="1:11" x14ac:dyDescent="0.35">
      <c r="A91" s="3" t="s">
        <v>950</v>
      </c>
      <c r="B91" s="3">
        <v>10</v>
      </c>
      <c r="C91" s="3">
        <v>11</v>
      </c>
      <c r="D91" s="3" t="s">
        <v>896</v>
      </c>
      <c r="E91" s="4" t="s">
        <v>951</v>
      </c>
      <c r="F91" s="4" t="s">
        <v>29</v>
      </c>
      <c r="G91" s="8">
        <v>15339573</v>
      </c>
      <c r="H91" s="8">
        <v>13461033</v>
      </c>
      <c r="I91" s="8">
        <v>-1878540</v>
      </c>
      <c r="J91" s="9">
        <v>-0.122</v>
      </c>
      <c r="K91" t="s">
        <v>3254</v>
      </c>
    </row>
    <row r="92" spans="1:11" x14ac:dyDescent="0.35">
      <c r="A92" s="3" t="s">
        <v>3014</v>
      </c>
      <c r="B92" s="3">
        <v>75</v>
      </c>
      <c r="C92" s="3">
        <v>13</v>
      </c>
      <c r="D92" s="3" t="s">
        <v>2940</v>
      </c>
      <c r="E92" s="4" t="s">
        <v>3015</v>
      </c>
      <c r="F92" s="4" t="s">
        <v>21</v>
      </c>
      <c r="G92" s="8">
        <v>34162342</v>
      </c>
      <c r="H92" s="8">
        <v>32285013</v>
      </c>
      <c r="I92" s="8">
        <v>-1877329</v>
      </c>
      <c r="J92" s="9">
        <v>-5.5E-2</v>
      </c>
      <c r="K92" t="s">
        <v>3254</v>
      </c>
    </row>
    <row r="93" spans="1:11" x14ac:dyDescent="0.35">
      <c r="A93" s="3" t="s">
        <v>1052</v>
      </c>
      <c r="B93" s="3">
        <v>9</v>
      </c>
      <c r="C93" s="3">
        <v>15</v>
      </c>
      <c r="D93" s="3" t="s">
        <v>1040</v>
      </c>
      <c r="E93" s="4" t="s">
        <v>1053</v>
      </c>
      <c r="F93" s="4" t="s">
        <v>26</v>
      </c>
      <c r="G93" s="8">
        <v>8043008</v>
      </c>
      <c r="H93" s="8">
        <v>6183936</v>
      </c>
      <c r="I93" s="8">
        <v>-1859072</v>
      </c>
      <c r="J93" s="9">
        <v>-0.23100000000000001</v>
      </c>
      <c r="K93" t="s">
        <v>3254</v>
      </c>
    </row>
    <row r="94" spans="1:11" x14ac:dyDescent="0.35">
      <c r="A94" s="3" t="s">
        <v>432</v>
      </c>
      <c r="B94" s="3">
        <v>75</v>
      </c>
      <c r="C94" s="3">
        <v>42</v>
      </c>
      <c r="D94" s="3" t="s">
        <v>352</v>
      </c>
      <c r="E94" s="4" t="s">
        <v>433</v>
      </c>
      <c r="F94" s="4" t="s">
        <v>434</v>
      </c>
      <c r="G94" s="8">
        <v>22130482</v>
      </c>
      <c r="H94" s="8">
        <v>20280914</v>
      </c>
      <c r="I94" s="8">
        <v>-1849568</v>
      </c>
      <c r="J94" s="9">
        <v>-8.4000000000000005E-2</v>
      </c>
      <c r="K94" t="s">
        <v>3254</v>
      </c>
    </row>
    <row r="95" spans="1:11" x14ac:dyDescent="0.35">
      <c r="A95" s="3" t="s">
        <v>1347</v>
      </c>
      <c r="B95" s="3">
        <v>31</v>
      </c>
      <c r="C95" s="3">
        <v>49</v>
      </c>
      <c r="D95" s="3" t="s">
        <v>1325</v>
      </c>
      <c r="E95" s="4" t="s">
        <v>1348</v>
      </c>
      <c r="F95" s="4" t="s">
        <v>21</v>
      </c>
      <c r="G95" s="8">
        <v>15349564</v>
      </c>
      <c r="H95" s="8">
        <v>13504822</v>
      </c>
      <c r="I95" s="8">
        <v>-1844742</v>
      </c>
      <c r="J95" s="9">
        <v>-0.12</v>
      </c>
      <c r="K95" t="s">
        <v>3254</v>
      </c>
    </row>
    <row r="96" spans="1:11" x14ac:dyDescent="0.35">
      <c r="A96" s="3" t="s">
        <v>1316</v>
      </c>
      <c r="B96" s="3">
        <v>20</v>
      </c>
      <c r="C96" s="3">
        <v>39</v>
      </c>
      <c r="D96" s="3" t="s">
        <v>1268</v>
      </c>
      <c r="E96" s="4" t="s">
        <v>1317</v>
      </c>
      <c r="F96" s="4" t="s">
        <v>21</v>
      </c>
      <c r="G96" s="8">
        <v>11497152</v>
      </c>
      <c r="H96" s="8">
        <v>9652611</v>
      </c>
      <c r="I96" s="8">
        <v>-1844541</v>
      </c>
      <c r="J96" s="9">
        <v>-0.16</v>
      </c>
      <c r="K96" t="s">
        <v>3254</v>
      </c>
    </row>
    <row r="97" spans="1:11" s="16" customFormat="1" x14ac:dyDescent="0.35">
      <c r="A97" s="3" t="s">
        <v>1563</v>
      </c>
      <c r="B97" s="3">
        <v>21</v>
      </c>
      <c r="C97" s="3">
        <v>47</v>
      </c>
      <c r="D97" s="3" t="s">
        <v>1533</v>
      </c>
      <c r="E97" s="4" t="s">
        <v>1564</v>
      </c>
      <c r="F97" s="4" t="s">
        <v>14</v>
      </c>
      <c r="G97" s="8">
        <v>13495505</v>
      </c>
      <c r="H97" s="8">
        <v>11669039</v>
      </c>
      <c r="I97" s="8">
        <v>-1826466</v>
      </c>
      <c r="J97" s="9">
        <v>-0.13500000000000001</v>
      </c>
      <c r="K97" t="s">
        <v>3254</v>
      </c>
    </row>
    <row r="98" spans="1:11" x14ac:dyDescent="0.35">
      <c r="A98" s="3" t="s">
        <v>871</v>
      </c>
      <c r="B98" s="3">
        <v>6</v>
      </c>
      <c r="C98" s="3">
        <v>10</v>
      </c>
      <c r="D98" s="3" t="s">
        <v>813</v>
      </c>
      <c r="E98" s="4" t="s">
        <v>872</v>
      </c>
      <c r="F98" s="4" t="s">
        <v>21</v>
      </c>
      <c r="G98" s="8">
        <v>10719773</v>
      </c>
      <c r="H98" s="8">
        <v>8897593</v>
      </c>
      <c r="I98" s="8">
        <v>-1822180</v>
      </c>
      <c r="J98" s="9">
        <v>-0.17</v>
      </c>
      <c r="K98" t="s">
        <v>3254</v>
      </c>
    </row>
    <row r="99" spans="1:11" x14ac:dyDescent="0.35">
      <c r="A99" s="3" t="s">
        <v>684</v>
      </c>
      <c r="B99" s="3">
        <v>27</v>
      </c>
      <c r="C99" s="3">
        <v>31</v>
      </c>
      <c r="D99" s="3" t="s">
        <v>672</v>
      </c>
      <c r="E99" s="4" t="s">
        <v>685</v>
      </c>
      <c r="F99" s="4" t="s">
        <v>26</v>
      </c>
      <c r="G99" s="8">
        <v>12332841</v>
      </c>
      <c r="H99" s="8">
        <v>10511701</v>
      </c>
      <c r="I99" s="8">
        <v>-1821140</v>
      </c>
      <c r="J99" s="9">
        <v>-0.14799999999999999</v>
      </c>
      <c r="K99" t="s">
        <v>3254</v>
      </c>
    </row>
    <row r="100" spans="1:11" x14ac:dyDescent="0.35">
      <c r="A100" s="3" t="s">
        <v>1606</v>
      </c>
      <c r="B100" s="3">
        <v>24</v>
      </c>
      <c r="C100" s="3">
        <v>25</v>
      </c>
      <c r="D100" s="3" t="s">
        <v>1592</v>
      </c>
      <c r="E100" s="4" t="s">
        <v>1607</v>
      </c>
      <c r="F100" s="4" t="s">
        <v>26</v>
      </c>
      <c r="G100" s="8">
        <v>14780922</v>
      </c>
      <c r="H100" s="8">
        <v>12963678</v>
      </c>
      <c r="I100" s="8">
        <v>-1817244</v>
      </c>
      <c r="J100" s="9">
        <v>-0.123</v>
      </c>
      <c r="K100" t="s">
        <v>3254</v>
      </c>
    </row>
    <row r="101" spans="1:11" s="16" customFormat="1" x14ac:dyDescent="0.35">
      <c r="A101" s="3" t="s">
        <v>1331</v>
      </c>
      <c r="B101" s="3">
        <v>31</v>
      </c>
      <c r="C101" s="3">
        <v>49</v>
      </c>
      <c r="D101" s="3" t="s">
        <v>1325</v>
      </c>
      <c r="E101" s="4" t="s">
        <v>1332</v>
      </c>
      <c r="F101" s="4" t="s">
        <v>14</v>
      </c>
      <c r="G101" s="8">
        <v>15406346</v>
      </c>
      <c r="H101" s="8">
        <v>13596450</v>
      </c>
      <c r="I101" s="8">
        <v>-1809896</v>
      </c>
      <c r="J101" s="9">
        <v>-0.11700000000000001</v>
      </c>
      <c r="K101" t="s">
        <v>3254</v>
      </c>
    </row>
    <row r="102" spans="1:11" x14ac:dyDescent="0.35">
      <c r="A102" s="3" t="s">
        <v>259</v>
      </c>
      <c r="B102" s="3">
        <v>4</v>
      </c>
      <c r="C102" s="3">
        <v>8</v>
      </c>
      <c r="D102" s="3" t="s">
        <v>243</v>
      </c>
      <c r="E102" s="4" t="s">
        <v>260</v>
      </c>
      <c r="F102" s="4" t="s">
        <v>11</v>
      </c>
      <c r="G102" s="8">
        <v>15827998</v>
      </c>
      <c r="H102" s="8">
        <v>14025712</v>
      </c>
      <c r="I102" s="8">
        <v>-1802286</v>
      </c>
      <c r="J102" s="9">
        <v>-0.114</v>
      </c>
      <c r="K102" t="s">
        <v>3254</v>
      </c>
    </row>
    <row r="103" spans="1:11" x14ac:dyDescent="0.35">
      <c r="A103" s="3" t="s">
        <v>2418</v>
      </c>
      <c r="B103" s="3">
        <v>75</v>
      </c>
      <c r="C103" s="3">
        <v>9</v>
      </c>
      <c r="D103" s="3" t="s">
        <v>2354</v>
      </c>
      <c r="E103" s="4" t="s">
        <v>2419</v>
      </c>
      <c r="F103" s="4" t="s">
        <v>29</v>
      </c>
      <c r="G103" s="8">
        <v>12841692</v>
      </c>
      <c r="H103" s="8">
        <v>11045496</v>
      </c>
      <c r="I103" s="8">
        <v>-1796196</v>
      </c>
      <c r="J103" s="9">
        <v>-0.14000000000000001</v>
      </c>
      <c r="K103" t="s">
        <v>3254</v>
      </c>
    </row>
    <row r="104" spans="1:11" x14ac:dyDescent="0.35">
      <c r="A104" s="3" t="s">
        <v>2016</v>
      </c>
      <c r="B104" s="3">
        <v>22</v>
      </c>
      <c r="C104" s="3">
        <v>46</v>
      </c>
      <c r="D104" s="3" t="s">
        <v>1980</v>
      </c>
      <c r="E104" s="4" t="s">
        <v>2017</v>
      </c>
      <c r="F104" s="4" t="s">
        <v>14</v>
      </c>
      <c r="G104" s="8">
        <v>17243252</v>
      </c>
      <c r="H104" s="8">
        <v>15452878</v>
      </c>
      <c r="I104" s="8">
        <v>-1790374</v>
      </c>
      <c r="J104" s="9">
        <v>-0.104</v>
      </c>
      <c r="K104" t="s">
        <v>3254</v>
      </c>
    </row>
    <row r="105" spans="1:11" x14ac:dyDescent="0.35">
      <c r="A105" s="3" t="s">
        <v>2728</v>
      </c>
      <c r="B105" s="3">
        <v>10</v>
      </c>
      <c r="C105" s="3">
        <v>14</v>
      </c>
      <c r="D105" s="3" t="s">
        <v>2686</v>
      </c>
      <c r="E105" s="4" t="s">
        <v>2729</v>
      </c>
      <c r="F105" s="4" t="s">
        <v>26</v>
      </c>
      <c r="G105" s="8">
        <v>12969249</v>
      </c>
      <c r="H105" s="8">
        <v>11184197</v>
      </c>
      <c r="I105" s="8">
        <v>-1785052</v>
      </c>
      <c r="J105" s="9">
        <v>-0.13800000000000001</v>
      </c>
      <c r="K105" t="s">
        <v>3254</v>
      </c>
    </row>
    <row r="106" spans="1:11" x14ac:dyDescent="0.35">
      <c r="A106" s="3" t="s">
        <v>2872</v>
      </c>
      <c r="B106" s="3">
        <v>9</v>
      </c>
      <c r="C106" s="3">
        <v>16</v>
      </c>
      <c r="D106" s="3" t="s">
        <v>2790</v>
      </c>
      <c r="E106" s="4" t="s">
        <v>2873</v>
      </c>
      <c r="F106" s="4" t="s">
        <v>26</v>
      </c>
      <c r="G106" s="8">
        <v>13258567</v>
      </c>
      <c r="H106" s="8">
        <v>11479339</v>
      </c>
      <c r="I106" s="8">
        <v>-1779228</v>
      </c>
      <c r="J106" s="9">
        <v>-0.13400000000000001</v>
      </c>
      <c r="K106" t="s">
        <v>3254</v>
      </c>
    </row>
    <row r="107" spans="1:11" x14ac:dyDescent="0.35">
      <c r="A107" s="3" t="s">
        <v>2463</v>
      </c>
      <c r="B107" s="3">
        <v>11</v>
      </c>
      <c r="C107" s="3">
        <v>12</v>
      </c>
      <c r="D107" s="3" t="s">
        <v>2421</v>
      </c>
      <c r="E107" s="4" t="s">
        <v>2464</v>
      </c>
      <c r="F107" s="4" t="s">
        <v>21</v>
      </c>
      <c r="G107" s="8">
        <v>10545408</v>
      </c>
      <c r="H107" s="8">
        <v>8768866</v>
      </c>
      <c r="I107" s="8">
        <v>-1776542</v>
      </c>
      <c r="J107" s="9">
        <v>-0.16800000000000001</v>
      </c>
      <c r="K107" t="s">
        <v>3254</v>
      </c>
    </row>
    <row r="108" spans="1:11" x14ac:dyDescent="0.35">
      <c r="A108" s="3" t="s">
        <v>2213</v>
      </c>
      <c r="B108" s="3">
        <v>25</v>
      </c>
      <c r="C108" s="3">
        <v>19</v>
      </c>
      <c r="D108" s="3" t="s">
        <v>2205</v>
      </c>
      <c r="E108" s="4" t="s">
        <v>2214</v>
      </c>
      <c r="F108" s="4" t="s">
        <v>14</v>
      </c>
      <c r="G108" s="8">
        <v>11426053</v>
      </c>
      <c r="H108" s="8">
        <v>9659320</v>
      </c>
      <c r="I108" s="8">
        <v>-1766733</v>
      </c>
      <c r="J108" s="9">
        <v>-0.155</v>
      </c>
      <c r="K108" t="s">
        <v>3254</v>
      </c>
    </row>
    <row r="109" spans="1:11" x14ac:dyDescent="0.35">
      <c r="A109" s="3" t="s">
        <v>2257</v>
      </c>
      <c r="B109" s="3">
        <v>2</v>
      </c>
      <c r="C109" s="3">
        <v>4</v>
      </c>
      <c r="D109" s="3" t="s">
        <v>2258</v>
      </c>
      <c r="E109" s="4" t="s">
        <v>2259</v>
      </c>
      <c r="F109" s="4" t="s">
        <v>11</v>
      </c>
      <c r="G109" s="8">
        <v>15960304</v>
      </c>
      <c r="H109" s="8">
        <v>14194546</v>
      </c>
      <c r="I109" s="8">
        <v>-1765758</v>
      </c>
      <c r="J109" s="9">
        <v>-0.111</v>
      </c>
      <c r="K109" t="s">
        <v>3254</v>
      </c>
    </row>
    <row r="110" spans="1:11" x14ac:dyDescent="0.35">
      <c r="A110" s="3" t="s">
        <v>3112</v>
      </c>
      <c r="B110" s="3">
        <v>29</v>
      </c>
      <c r="C110" s="3">
        <v>27</v>
      </c>
      <c r="D110" s="3" t="s">
        <v>3067</v>
      </c>
      <c r="E110" s="4" t="s">
        <v>3113</v>
      </c>
      <c r="F110" s="4" t="s">
        <v>26</v>
      </c>
      <c r="G110" s="8">
        <v>11379999</v>
      </c>
      <c r="H110" s="8">
        <v>9614983</v>
      </c>
      <c r="I110" s="8">
        <v>-1765016</v>
      </c>
      <c r="J110" s="9">
        <v>-0.155</v>
      </c>
      <c r="K110" t="s">
        <v>3254</v>
      </c>
    </row>
    <row r="111" spans="1:11" x14ac:dyDescent="0.35">
      <c r="A111" s="3" t="s">
        <v>190</v>
      </c>
      <c r="B111" s="3">
        <v>15</v>
      </c>
      <c r="C111" s="3">
        <v>38</v>
      </c>
      <c r="D111" s="3" t="s">
        <v>180</v>
      </c>
      <c r="E111" s="4" t="s">
        <v>191</v>
      </c>
      <c r="F111" s="4" t="s">
        <v>21</v>
      </c>
      <c r="G111" s="8">
        <v>13116705</v>
      </c>
      <c r="H111" s="8">
        <v>11352838</v>
      </c>
      <c r="I111" s="8">
        <v>-1763867</v>
      </c>
      <c r="J111" s="9">
        <v>-0.13400000000000001</v>
      </c>
      <c r="K111" t="s">
        <v>3254</v>
      </c>
    </row>
    <row r="112" spans="1:11" x14ac:dyDescent="0.35">
      <c r="A112" s="3" t="s">
        <v>1388</v>
      </c>
      <c r="B112" s="3">
        <v>24</v>
      </c>
      <c r="C112" s="3">
        <v>30</v>
      </c>
      <c r="D112" s="3" t="s">
        <v>1384</v>
      </c>
      <c r="E112" s="4" t="s">
        <v>1389</v>
      </c>
      <c r="F112" s="4" t="s">
        <v>14</v>
      </c>
      <c r="G112" s="8">
        <v>13726827</v>
      </c>
      <c r="H112" s="8">
        <v>11968227</v>
      </c>
      <c r="I112" s="8">
        <v>-1758600</v>
      </c>
      <c r="J112" s="9">
        <v>-0.128</v>
      </c>
      <c r="K112" t="s">
        <v>3254</v>
      </c>
    </row>
    <row r="113" spans="1:11" x14ac:dyDescent="0.35">
      <c r="A113" s="3" t="s">
        <v>600</v>
      </c>
      <c r="B113" s="3">
        <v>20</v>
      </c>
      <c r="C113" s="3">
        <v>43</v>
      </c>
      <c r="D113" s="3" t="s">
        <v>574</v>
      </c>
      <c r="E113" s="4" t="s">
        <v>601</v>
      </c>
      <c r="F113" s="4" t="s">
        <v>26</v>
      </c>
      <c r="G113" s="8">
        <v>12561530</v>
      </c>
      <c r="H113" s="8">
        <v>10807094</v>
      </c>
      <c r="I113" s="8">
        <v>-1754436</v>
      </c>
      <c r="J113" s="9">
        <v>-0.14000000000000001</v>
      </c>
      <c r="K113" t="s">
        <v>3254</v>
      </c>
    </row>
    <row r="114" spans="1:11" x14ac:dyDescent="0.35">
      <c r="A114" s="3" t="s">
        <v>2911</v>
      </c>
      <c r="B114" s="3">
        <v>25</v>
      </c>
      <c r="C114" s="3">
        <v>20</v>
      </c>
      <c r="D114" s="3" t="s">
        <v>2901</v>
      </c>
      <c r="E114" s="4" t="s">
        <v>2912</v>
      </c>
      <c r="F114" s="4" t="s">
        <v>21</v>
      </c>
      <c r="G114" s="8">
        <v>14993254</v>
      </c>
      <c r="H114" s="8">
        <v>13245809</v>
      </c>
      <c r="I114" s="8">
        <v>-1747445</v>
      </c>
      <c r="J114" s="9">
        <v>-0.11700000000000001</v>
      </c>
      <c r="K114" t="s">
        <v>3254</v>
      </c>
    </row>
    <row r="115" spans="1:11" x14ac:dyDescent="0.35">
      <c r="A115" s="3" t="s">
        <v>3064</v>
      </c>
      <c r="B115" s="3">
        <v>75</v>
      </c>
      <c r="C115" s="3">
        <v>48</v>
      </c>
      <c r="D115" s="3" t="s">
        <v>3021</v>
      </c>
      <c r="E115" s="4" t="s">
        <v>3065</v>
      </c>
      <c r="F115" s="4" t="s">
        <v>11</v>
      </c>
      <c r="G115" s="8">
        <v>16890678</v>
      </c>
      <c r="H115" s="8">
        <v>15144584</v>
      </c>
      <c r="I115" s="8">
        <v>-1746094</v>
      </c>
      <c r="J115" s="9">
        <v>-0.10299999999999999</v>
      </c>
      <c r="K115" t="s">
        <v>3254</v>
      </c>
    </row>
    <row r="116" spans="1:11" x14ac:dyDescent="0.35">
      <c r="A116" s="3" t="s">
        <v>2609</v>
      </c>
      <c r="B116" s="3">
        <v>8</v>
      </c>
      <c r="C116" s="3">
        <v>17</v>
      </c>
      <c r="D116" s="3" t="s">
        <v>2565</v>
      </c>
      <c r="E116" s="4" t="s">
        <v>2610</v>
      </c>
      <c r="F116" s="4" t="s">
        <v>21</v>
      </c>
      <c r="G116" s="8">
        <v>11237559</v>
      </c>
      <c r="H116" s="8">
        <v>9500218</v>
      </c>
      <c r="I116" s="8">
        <v>-1737341</v>
      </c>
      <c r="J116" s="9">
        <v>-0.155</v>
      </c>
      <c r="K116" t="s">
        <v>3254</v>
      </c>
    </row>
    <row r="117" spans="1:11" x14ac:dyDescent="0.35">
      <c r="A117" s="3" t="s">
        <v>2593</v>
      </c>
      <c r="B117" s="3">
        <v>7</v>
      </c>
      <c r="C117" s="3">
        <v>17</v>
      </c>
      <c r="D117" s="3" t="s">
        <v>2565</v>
      </c>
      <c r="E117" s="4" t="s">
        <v>2594</v>
      </c>
      <c r="F117" s="4" t="s">
        <v>26</v>
      </c>
      <c r="G117" s="8">
        <v>12354855</v>
      </c>
      <c r="H117" s="8">
        <v>10622947</v>
      </c>
      <c r="I117" s="8">
        <v>-1731908</v>
      </c>
      <c r="J117" s="9">
        <v>-0.14000000000000001</v>
      </c>
      <c r="K117" t="s">
        <v>3254</v>
      </c>
    </row>
    <row r="118" spans="1:11" x14ac:dyDescent="0.35">
      <c r="A118" s="3" t="s">
        <v>120</v>
      </c>
      <c r="B118" s="3">
        <v>27</v>
      </c>
      <c r="C118" s="3">
        <v>32</v>
      </c>
      <c r="D118" s="3" t="s">
        <v>121</v>
      </c>
      <c r="E118" s="4" t="s">
        <v>122</v>
      </c>
      <c r="F118" s="4" t="s">
        <v>29</v>
      </c>
      <c r="G118" s="8">
        <v>16626609</v>
      </c>
      <c r="H118" s="8">
        <v>14899499</v>
      </c>
      <c r="I118" s="8">
        <v>-1727110</v>
      </c>
      <c r="J118" s="9">
        <v>-0.104</v>
      </c>
      <c r="K118" t="s">
        <v>3254</v>
      </c>
    </row>
    <row r="119" spans="1:11" x14ac:dyDescent="0.35">
      <c r="A119" s="3" t="s">
        <v>1381</v>
      </c>
      <c r="B119" s="3">
        <v>75</v>
      </c>
      <c r="C119" s="3">
        <v>49</v>
      </c>
      <c r="D119" s="3" t="s">
        <v>1325</v>
      </c>
      <c r="E119" s="4" t="s">
        <v>1382</v>
      </c>
      <c r="F119" s="4" t="s">
        <v>29</v>
      </c>
      <c r="G119" s="8">
        <v>25815680</v>
      </c>
      <c r="H119" s="8">
        <v>24092553</v>
      </c>
      <c r="I119" s="8">
        <v>-1723127</v>
      </c>
      <c r="J119" s="9">
        <v>-6.7000000000000004E-2</v>
      </c>
      <c r="K119" t="s">
        <v>3254</v>
      </c>
    </row>
    <row r="120" spans="1:11" x14ac:dyDescent="0.35">
      <c r="A120" s="3" t="s">
        <v>1639</v>
      </c>
      <c r="B120" s="3">
        <v>26</v>
      </c>
      <c r="C120" s="3">
        <v>23</v>
      </c>
      <c r="D120" s="3" t="s">
        <v>1633</v>
      </c>
      <c r="E120" s="4" t="s">
        <v>1640</v>
      </c>
      <c r="F120" s="4" t="s">
        <v>14</v>
      </c>
      <c r="G120" s="8">
        <v>12153215</v>
      </c>
      <c r="H120" s="8">
        <v>10438909</v>
      </c>
      <c r="I120" s="8">
        <v>-1714306</v>
      </c>
      <c r="J120" s="9">
        <v>-0.14099999999999999</v>
      </c>
      <c r="K120" t="s">
        <v>3254</v>
      </c>
    </row>
    <row r="121" spans="1:11" x14ac:dyDescent="0.35">
      <c r="A121" s="3" t="s">
        <v>2828</v>
      </c>
      <c r="B121" s="3">
        <v>9</v>
      </c>
      <c r="C121" s="3">
        <v>16</v>
      </c>
      <c r="D121" s="3" t="s">
        <v>2790</v>
      </c>
      <c r="E121" s="4" t="s">
        <v>2829</v>
      </c>
      <c r="F121" s="4" t="s">
        <v>14</v>
      </c>
      <c r="G121" s="8">
        <v>6546970</v>
      </c>
      <c r="H121" s="8">
        <v>4835324</v>
      </c>
      <c r="I121" s="8">
        <v>-1711646</v>
      </c>
      <c r="J121" s="9">
        <v>-0.26100000000000001</v>
      </c>
      <c r="K121" t="s">
        <v>3254</v>
      </c>
    </row>
    <row r="122" spans="1:11" x14ac:dyDescent="0.35">
      <c r="A122" s="3" t="s">
        <v>137</v>
      </c>
      <c r="B122" s="3">
        <v>27</v>
      </c>
      <c r="C122" s="3">
        <v>32</v>
      </c>
      <c r="D122" s="3" t="s">
        <v>121</v>
      </c>
      <c r="E122" s="4" t="s">
        <v>138</v>
      </c>
      <c r="F122" s="4" t="s">
        <v>21</v>
      </c>
      <c r="G122" s="8">
        <v>13857715</v>
      </c>
      <c r="H122" s="8">
        <v>12146237</v>
      </c>
      <c r="I122" s="8">
        <v>-1711478</v>
      </c>
      <c r="J122" s="9">
        <v>-0.124</v>
      </c>
      <c r="K122" t="s">
        <v>3254</v>
      </c>
    </row>
    <row r="123" spans="1:11" x14ac:dyDescent="0.35">
      <c r="A123" s="3" t="s">
        <v>2669</v>
      </c>
      <c r="B123" s="3">
        <v>12</v>
      </c>
      <c r="C123" s="3">
        <v>17</v>
      </c>
      <c r="D123" s="3" t="s">
        <v>2565</v>
      </c>
      <c r="E123" s="4" t="s">
        <v>2670</v>
      </c>
      <c r="F123" s="4" t="s">
        <v>26</v>
      </c>
      <c r="G123" s="8">
        <v>13687410</v>
      </c>
      <c r="H123" s="8">
        <v>11976285</v>
      </c>
      <c r="I123" s="8">
        <v>-1711125</v>
      </c>
      <c r="J123" s="9">
        <v>-0.125</v>
      </c>
      <c r="K123" t="s">
        <v>3254</v>
      </c>
    </row>
    <row r="124" spans="1:11" x14ac:dyDescent="0.35">
      <c r="A124" s="3" t="s">
        <v>422</v>
      </c>
      <c r="B124" s="3">
        <v>23</v>
      </c>
      <c r="C124" s="3">
        <v>42</v>
      </c>
      <c r="D124" s="3" t="s">
        <v>352</v>
      </c>
      <c r="E124" s="4" t="s">
        <v>423</v>
      </c>
      <c r="F124" s="4" t="s">
        <v>26</v>
      </c>
      <c r="G124" s="8">
        <v>5641686</v>
      </c>
      <c r="H124" s="8">
        <v>3931602</v>
      </c>
      <c r="I124" s="8">
        <v>-1710084</v>
      </c>
      <c r="J124" s="9">
        <v>-0.30299999999999999</v>
      </c>
      <c r="K124" t="s">
        <v>3254</v>
      </c>
    </row>
    <row r="125" spans="1:11" x14ac:dyDescent="0.35">
      <c r="A125" s="3" t="s">
        <v>2846</v>
      </c>
      <c r="B125" s="3">
        <v>9</v>
      </c>
      <c r="C125" s="3">
        <v>16</v>
      </c>
      <c r="D125" s="3" t="s">
        <v>2790</v>
      </c>
      <c r="E125" s="4" t="s">
        <v>2847</v>
      </c>
      <c r="F125" s="4" t="s">
        <v>14</v>
      </c>
      <c r="G125" s="8">
        <v>5187728</v>
      </c>
      <c r="H125" s="8">
        <v>3480344</v>
      </c>
      <c r="I125" s="8">
        <v>-1707384</v>
      </c>
      <c r="J125" s="9">
        <v>-0.32900000000000001</v>
      </c>
      <c r="K125" t="s">
        <v>3254</v>
      </c>
    </row>
    <row r="126" spans="1:11" x14ac:dyDescent="0.35">
      <c r="A126" s="3" t="s">
        <v>127</v>
      </c>
      <c r="B126" s="3">
        <v>27</v>
      </c>
      <c r="C126" s="3">
        <v>32</v>
      </c>
      <c r="D126" s="3" t="s">
        <v>121</v>
      </c>
      <c r="E126" s="4" t="s">
        <v>128</v>
      </c>
      <c r="F126" s="4" t="s">
        <v>11</v>
      </c>
      <c r="G126" s="8">
        <v>26504661</v>
      </c>
      <c r="H126" s="8">
        <v>24798188</v>
      </c>
      <c r="I126" s="8">
        <v>-1706473</v>
      </c>
      <c r="J126" s="9">
        <v>-6.4000000000000001E-2</v>
      </c>
      <c r="K126" t="s">
        <v>3254</v>
      </c>
    </row>
    <row r="127" spans="1:11" x14ac:dyDescent="0.35">
      <c r="A127" s="3" t="s">
        <v>470</v>
      </c>
      <c r="B127" s="3">
        <v>31</v>
      </c>
      <c r="C127" s="3">
        <v>51</v>
      </c>
      <c r="D127" s="3" t="s">
        <v>438</v>
      </c>
      <c r="E127" s="4" t="s">
        <v>471</v>
      </c>
      <c r="F127" s="4" t="s">
        <v>21</v>
      </c>
      <c r="G127" s="8">
        <v>17112462</v>
      </c>
      <c r="H127" s="8">
        <v>15409346</v>
      </c>
      <c r="I127" s="8">
        <v>-1703116</v>
      </c>
      <c r="J127" s="9">
        <v>-0.1</v>
      </c>
      <c r="K127" t="s">
        <v>3254</v>
      </c>
    </row>
    <row r="128" spans="1:11" x14ac:dyDescent="0.35">
      <c r="A128" s="3" t="s">
        <v>606</v>
      </c>
      <c r="B128" s="3">
        <v>20</v>
      </c>
      <c r="C128" s="3">
        <v>43</v>
      </c>
      <c r="D128" s="3" t="s">
        <v>574</v>
      </c>
      <c r="E128" s="4" t="s">
        <v>607</v>
      </c>
      <c r="F128" s="4" t="s">
        <v>26</v>
      </c>
      <c r="G128" s="8">
        <v>12221832</v>
      </c>
      <c r="H128" s="8">
        <v>10519469</v>
      </c>
      <c r="I128" s="8">
        <v>-1702363</v>
      </c>
      <c r="J128" s="9">
        <v>-0.13900000000000001</v>
      </c>
      <c r="K128" t="s">
        <v>3254</v>
      </c>
    </row>
    <row r="129" spans="1:11" x14ac:dyDescent="0.35">
      <c r="A129" s="3" t="s">
        <v>688</v>
      </c>
      <c r="B129" s="3">
        <v>27</v>
      </c>
      <c r="C129" s="3">
        <v>31</v>
      </c>
      <c r="D129" s="3" t="s">
        <v>672</v>
      </c>
      <c r="E129" s="4" t="s">
        <v>689</v>
      </c>
      <c r="F129" s="4" t="s">
        <v>26</v>
      </c>
      <c r="G129" s="8">
        <v>12225357</v>
      </c>
      <c r="H129" s="8">
        <v>10524792</v>
      </c>
      <c r="I129" s="8">
        <v>-1700565</v>
      </c>
      <c r="J129" s="9">
        <v>-0.13900000000000001</v>
      </c>
      <c r="K129" t="s">
        <v>3254</v>
      </c>
    </row>
    <row r="130" spans="1:11" x14ac:dyDescent="0.35">
      <c r="A130" s="3" t="s">
        <v>1532</v>
      </c>
      <c r="B130" s="3">
        <v>20</v>
      </c>
      <c r="C130" s="3">
        <v>47</v>
      </c>
      <c r="D130" s="3" t="s">
        <v>1533</v>
      </c>
      <c r="E130" s="4" t="s">
        <v>1534</v>
      </c>
      <c r="F130" s="4" t="s">
        <v>21</v>
      </c>
      <c r="G130" s="8">
        <v>13782943</v>
      </c>
      <c r="H130" s="8">
        <v>12085350</v>
      </c>
      <c r="I130" s="8">
        <v>-1697593</v>
      </c>
      <c r="J130" s="9">
        <v>-0.123</v>
      </c>
      <c r="K130" t="s">
        <v>3254</v>
      </c>
    </row>
    <row r="131" spans="1:11" x14ac:dyDescent="0.35">
      <c r="A131" s="3" t="s">
        <v>2907</v>
      </c>
      <c r="B131" s="3">
        <v>25</v>
      </c>
      <c r="C131" s="3">
        <v>20</v>
      </c>
      <c r="D131" s="3" t="s">
        <v>2901</v>
      </c>
      <c r="E131" s="4" t="s">
        <v>2908</v>
      </c>
      <c r="F131" s="4" t="s">
        <v>14</v>
      </c>
      <c r="G131" s="8">
        <v>14649646</v>
      </c>
      <c r="H131" s="8">
        <v>12952639</v>
      </c>
      <c r="I131" s="8">
        <v>-1697007</v>
      </c>
      <c r="J131" s="9">
        <v>-0.11600000000000001</v>
      </c>
      <c r="K131" t="s">
        <v>3254</v>
      </c>
    </row>
    <row r="132" spans="1:11" x14ac:dyDescent="0.35">
      <c r="A132" s="3" t="s">
        <v>904</v>
      </c>
      <c r="B132" s="3">
        <v>10</v>
      </c>
      <c r="C132" s="3">
        <v>11</v>
      </c>
      <c r="D132" s="3" t="s">
        <v>896</v>
      </c>
      <c r="E132" s="4" t="s">
        <v>905</v>
      </c>
      <c r="F132" s="4" t="s">
        <v>11</v>
      </c>
      <c r="G132" s="8">
        <v>23196669</v>
      </c>
      <c r="H132" s="8">
        <v>21499938</v>
      </c>
      <c r="I132" s="8">
        <v>-1696731</v>
      </c>
      <c r="J132" s="9">
        <v>-7.2999999999999995E-2</v>
      </c>
      <c r="K132" t="s">
        <v>3254</v>
      </c>
    </row>
    <row r="133" spans="1:11" x14ac:dyDescent="0.35">
      <c r="A133" s="3" t="s">
        <v>2351</v>
      </c>
      <c r="B133" s="3">
        <v>75</v>
      </c>
      <c r="C133" s="3">
        <v>33</v>
      </c>
      <c r="D133" s="3" t="s">
        <v>2277</v>
      </c>
      <c r="E133" s="4" t="s">
        <v>2352</v>
      </c>
      <c r="F133" s="4" t="s">
        <v>434</v>
      </c>
      <c r="G133" s="8">
        <v>26821633</v>
      </c>
      <c r="H133" s="8">
        <v>25130665</v>
      </c>
      <c r="I133" s="8">
        <v>-1690968</v>
      </c>
      <c r="J133" s="9">
        <v>-6.3E-2</v>
      </c>
      <c r="K133" t="s">
        <v>3254</v>
      </c>
    </row>
    <row r="134" spans="1:11" x14ac:dyDescent="0.35">
      <c r="A134" s="3" t="s">
        <v>2061</v>
      </c>
      <c r="B134" s="3">
        <v>19</v>
      </c>
      <c r="C134" s="3">
        <v>37</v>
      </c>
      <c r="D134" s="3" t="s">
        <v>2035</v>
      </c>
      <c r="E134" s="4" t="s">
        <v>2062</v>
      </c>
      <c r="F134" s="4" t="s">
        <v>21</v>
      </c>
      <c r="G134" s="8">
        <v>12197820</v>
      </c>
      <c r="H134" s="8">
        <v>10511675</v>
      </c>
      <c r="I134" s="8">
        <v>-1686145</v>
      </c>
      <c r="J134" s="9">
        <v>-0.13800000000000001</v>
      </c>
      <c r="K134" t="s">
        <v>3254</v>
      </c>
    </row>
    <row r="135" spans="1:11" x14ac:dyDescent="0.35">
      <c r="A135" s="3" t="s">
        <v>2239</v>
      </c>
      <c r="B135" s="3">
        <v>26</v>
      </c>
      <c r="C135" s="3">
        <v>19</v>
      </c>
      <c r="D135" s="3" t="s">
        <v>2205</v>
      </c>
      <c r="E135" s="4" t="s">
        <v>2240</v>
      </c>
      <c r="F135" s="4" t="s">
        <v>11</v>
      </c>
      <c r="G135" s="8">
        <v>30557328</v>
      </c>
      <c r="H135" s="8">
        <v>28874409</v>
      </c>
      <c r="I135" s="8">
        <v>-1682919</v>
      </c>
      <c r="J135" s="9">
        <v>-5.5E-2</v>
      </c>
      <c r="K135" t="s">
        <v>3254</v>
      </c>
    </row>
    <row r="136" spans="1:11" x14ac:dyDescent="0.35">
      <c r="A136" s="3" t="s">
        <v>1231</v>
      </c>
      <c r="B136" s="3">
        <v>14</v>
      </c>
      <c r="C136" s="3">
        <v>34</v>
      </c>
      <c r="D136" s="3" t="s">
        <v>1194</v>
      </c>
      <c r="E136" s="4" t="s">
        <v>1232</v>
      </c>
      <c r="F136" s="4" t="s">
        <v>11</v>
      </c>
      <c r="G136" s="8">
        <v>7937503</v>
      </c>
      <c r="H136" s="8">
        <v>6259413</v>
      </c>
      <c r="I136" s="8">
        <v>-1678090</v>
      </c>
      <c r="J136" s="9">
        <v>-0.21099999999999999</v>
      </c>
      <c r="K136" t="s">
        <v>3254</v>
      </c>
    </row>
    <row r="137" spans="1:11" x14ac:dyDescent="0.35">
      <c r="A137" s="3" t="s">
        <v>2944</v>
      </c>
      <c r="B137" s="3">
        <v>8</v>
      </c>
      <c r="C137" s="3">
        <v>13</v>
      </c>
      <c r="D137" s="3" t="s">
        <v>2940</v>
      </c>
      <c r="E137" s="4" t="s">
        <v>2945</v>
      </c>
      <c r="F137" s="4" t="s">
        <v>11</v>
      </c>
      <c r="G137" s="8">
        <v>15775997</v>
      </c>
      <c r="H137" s="8">
        <v>14103848</v>
      </c>
      <c r="I137" s="8">
        <v>-1672149</v>
      </c>
      <c r="J137" s="9">
        <v>-0.106</v>
      </c>
      <c r="K137" t="s">
        <v>3254</v>
      </c>
    </row>
    <row r="138" spans="1:11" x14ac:dyDescent="0.35">
      <c r="A138" s="3" t="s">
        <v>82</v>
      </c>
      <c r="B138" s="3">
        <v>27</v>
      </c>
      <c r="C138" s="3">
        <v>28</v>
      </c>
      <c r="D138" s="3" t="s">
        <v>58</v>
      </c>
      <c r="E138" s="4" t="s">
        <v>83</v>
      </c>
      <c r="F138" s="4" t="s">
        <v>26</v>
      </c>
      <c r="G138" s="8">
        <v>11191504</v>
      </c>
      <c r="H138" s="8">
        <v>9523030</v>
      </c>
      <c r="I138" s="8">
        <v>-1668474</v>
      </c>
      <c r="J138" s="9">
        <v>-0.14899999999999999</v>
      </c>
      <c r="K138" t="s">
        <v>3254</v>
      </c>
    </row>
    <row r="139" spans="1:11" x14ac:dyDescent="0.35">
      <c r="A139" s="3" t="s">
        <v>2890</v>
      </c>
      <c r="B139" s="3">
        <v>9</v>
      </c>
      <c r="C139" s="3">
        <v>16</v>
      </c>
      <c r="D139" s="3" t="s">
        <v>2790</v>
      </c>
      <c r="E139" s="4" t="s">
        <v>2891</v>
      </c>
      <c r="F139" s="4" t="s">
        <v>29</v>
      </c>
      <c r="G139" s="8">
        <v>10096961</v>
      </c>
      <c r="H139" s="8">
        <v>8429845</v>
      </c>
      <c r="I139" s="8">
        <v>-1667116</v>
      </c>
      <c r="J139" s="9">
        <v>-0.16500000000000001</v>
      </c>
      <c r="K139" t="s">
        <v>3254</v>
      </c>
    </row>
    <row r="140" spans="1:11" x14ac:dyDescent="0.35">
      <c r="A140" s="3" t="s">
        <v>2759</v>
      </c>
      <c r="B140" s="3">
        <v>28</v>
      </c>
      <c r="C140" s="3">
        <v>29</v>
      </c>
      <c r="D140" s="3" t="s">
        <v>2753</v>
      </c>
      <c r="E140" s="4" t="s">
        <v>2760</v>
      </c>
      <c r="F140" s="4" t="s">
        <v>14</v>
      </c>
      <c r="G140" s="8">
        <v>11692083</v>
      </c>
      <c r="H140" s="8">
        <v>10029127</v>
      </c>
      <c r="I140" s="8">
        <v>-1662956</v>
      </c>
      <c r="J140" s="9">
        <v>-0.14199999999999999</v>
      </c>
      <c r="K140" t="s">
        <v>3254</v>
      </c>
    </row>
    <row r="141" spans="1:11" x14ac:dyDescent="0.35">
      <c r="A141" s="3" t="s">
        <v>2986</v>
      </c>
      <c r="B141" s="3">
        <v>11</v>
      </c>
      <c r="C141" s="3">
        <v>13</v>
      </c>
      <c r="D141" s="3" t="s">
        <v>2940</v>
      </c>
      <c r="E141" s="4" t="s">
        <v>2987</v>
      </c>
      <c r="F141" s="4" t="s">
        <v>26</v>
      </c>
      <c r="G141" s="8">
        <v>16928939</v>
      </c>
      <c r="H141" s="8">
        <v>15267052</v>
      </c>
      <c r="I141" s="8">
        <v>-1661887</v>
      </c>
      <c r="J141" s="9">
        <v>-9.8000000000000004E-2</v>
      </c>
      <c r="K141" t="s">
        <v>3254</v>
      </c>
    </row>
    <row r="142" spans="1:11" x14ac:dyDescent="0.35">
      <c r="A142" s="3" t="s">
        <v>946</v>
      </c>
      <c r="B142" s="3">
        <v>10</v>
      </c>
      <c r="C142" s="3">
        <v>11</v>
      </c>
      <c r="D142" s="3" t="s">
        <v>896</v>
      </c>
      <c r="E142" s="4" t="s">
        <v>947</v>
      </c>
      <c r="F142" s="4" t="s">
        <v>26</v>
      </c>
      <c r="G142" s="8">
        <v>13223862</v>
      </c>
      <c r="H142" s="8">
        <v>11563539</v>
      </c>
      <c r="I142" s="8">
        <v>-1660323</v>
      </c>
      <c r="J142" s="9">
        <v>-0.126</v>
      </c>
      <c r="K142" t="s">
        <v>3254</v>
      </c>
    </row>
    <row r="143" spans="1:11" x14ac:dyDescent="0.35">
      <c r="A143" s="3" t="s">
        <v>1706</v>
      </c>
      <c r="B143" s="3">
        <v>18</v>
      </c>
      <c r="C143" s="3">
        <v>45</v>
      </c>
      <c r="D143" s="3" t="s">
        <v>1700</v>
      </c>
      <c r="E143" s="4" t="s">
        <v>1707</v>
      </c>
      <c r="F143" s="4" t="s">
        <v>14</v>
      </c>
      <c r="G143" s="8">
        <v>10053996</v>
      </c>
      <c r="H143" s="8">
        <v>8400908</v>
      </c>
      <c r="I143" s="8">
        <v>-1653088</v>
      </c>
      <c r="J143" s="9">
        <v>-0.16400000000000001</v>
      </c>
      <c r="K143" t="s">
        <v>3254</v>
      </c>
    </row>
    <row r="144" spans="1:11" x14ac:dyDescent="0.35">
      <c r="A144" s="3" t="s">
        <v>2489</v>
      </c>
      <c r="B144" s="3">
        <v>75</v>
      </c>
      <c r="C144" s="3">
        <v>12</v>
      </c>
      <c r="D144" s="3" t="s">
        <v>2421</v>
      </c>
      <c r="E144" s="4" t="s">
        <v>2490</v>
      </c>
      <c r="F144" s="4" t="s">
        <v>434</v>
      </c>
      <c r="G144" s="8">
        <v>27379899</v>
      </c>
      <c r="H144" s="8">
        <v>25734371</v>
      </c>
      <c r="I144" s="8">
        <v>-1645528</v>
      </c>
      <c r="J144" s="9">
        <v>-0.06</v>
      </c>
      <c r="K144" t="s">
        <v>3254</v>
      </c>
    </row>
    <row r="145" spans="1:11" x14ac:dyDescent="0.35">
      <c r="A145" s="3" t="s">
        <v>222</v>
      </c>
      <c r="B145" s="3">
        <v>20</v>
      </c>
      <c r="C145" s="3">
        <v>38</v>
      </c>
      <c r="D145" s="3" t="s">
        <v>180</v>
      </c>
      <c r="E145" s="4" t="s">
        <v>223</v>
      </c>
      <c r="F145" s="4" t="s">
        <v>21</v>
      </c>
      <c r="G145" s="8">
        <v>15824967</v>
      </c>
      <c r="H145" s="8">
        <v>14181765</v>
      </c>
      <c r="I145" s="8">
        <v>-1643202</v>
      </c>
      <c r="J145" s="9">
        <v>-0.104</v>
      </c>
      <c r="K145" t="s">
        <v>3254</v>
      </c>
    </row>
    <row r="146" spans="1:11" x14ac:dyDescent="0.35">
      <c r="A146" s="3" t="s">
        <v>2325</v>
      </c>
      <c r="B146" s="3">
        <v>14</v>
      </c>
      <c r="C146" s="3">
        <v>33</v>
      </c>
      <c r="D146" s="3" t="s">
        <v>2277</v>
      </c>
      <c r="E146" s="4" t="s">
        <v>2326</v>
      </c>
      <c r="F146" s="4" t="s">
        <v>21</v>
      </c>
      <c r="G146" s="8">
        <v>9641268</v>
      </c>
      <c r="H146" s="8">
        <v>8002550</v>
      </c>
      <c r="I146" s="8">
        <v>-1638718</v>
      </c>
      <c r="J146" s="9">
        <v>-0.17</v>
      </c>
      <c r="K146" t="s">
        <v>3254</v>
      </c>
    </row>
    <row r="147" spans="1:11" x14ac:dyDescent="0.35">
      <c r="A147" s="3" t="s">
        <v>3069</v>
      </c>
      <c r="B147" s="3">
        <v>28</v>
      </c>
      <c r="C147" s="3">
        <v>27</v>
      </c>
      <c r="D147" s="3" t="s">
        <v>3067</v>
      </c>
      <c r="E147" s="4" t="s">
        <v>3070</v>
      </c>
      <c r="F147" s="4" t="s">
        <v>21</v>
      </c>
      <c r="G147" s="8">
        <v>6741703</v>
      </c>
      <c r="H147" s="8">
        <v>5108806</v>
      </c>
      <c r="I147" s="8">
        <v>-1632897</v>
      </c>
      <c r="J147" s="9">
        <v>-0.24199999999999999</v>
      </c>
      <c r="K147" t="s">
        <v>3254</v>
      </c>
    </row>
    <row r="148" spans="1:11" x14ac:dyDescent="0.35">
      <c r="A148" s="3" t="s">
        <v>1351</v>
      </c>
      <c r="B148" s="3">
        <v>31</v>
      </c>
      <c r="C148" s="3">
        <v>49</v>
      </c>
      <c r="D148" s="3" t="s">
        <v>1325</v>
      </c>
      <c r="E148" s="4" t="s">
        <v>1352</v>
      </c>
      <c r="F148" s="4" t="s">
        <v>21</v>
      </c>
      <c r="G148" s="8">
        <v>11398959</v>
      </c>
      <c r="H148" s="8">
        <v>9766688</v>
      </c>
      <c r="I148" s="8">
        <v>-1632271</v>
      </c>
      <c r="J148" s="9">
        <v>-0.14299999999999999</v>
      </c>
      <c r="K148" t="s">
        <v>3254</v>
      </c>
    </row>
    <row r="149" spans="1:11" x14ac:dyDescent="0.35">
      <c r="A149" s="3" t="s">
        <v>1013</v>
      </c>
      <c r="B149" s="3">
        <v>11</v>
      </c>
      <c r="C149" s="3">
        <v>18</v>
      </c>
      <c r="D149" s="3" t="s">
        <v>965</v>
      </c>
      <c r="E149" s="4" t="s">
        <v>1014</v>
      </c>
      <c r="F149" s="4" t="s">
        <v>21</v>
      </c>
      <c r="G149" s="8">
        <v>14031424</v>
      </c>
      <c r="H149" s="8">
        <v>12399550</v>
      </c>
      <c r="I149" s="8">
        <v>-1631874</v>
      </c>
      <c r="J149" s="9">
        <v>-0.11600000000000001</v>
      </c>
      <c r="K149" t="s">
        <v>3254</v>
      </c>
    </row>
    <row r="150" spans="1:11" x14ac:dyDescent="0.35">
      <c r="A150" s="3" t="s">
        <v>2732</v>
      </c>
      <c r="B150" s="3">
        <v>10</v>
      </c>
      <c r="C150" s="3">
        <v>14</v>
      </c>
      <c r="D150" s="3" t="s">
        <v>2686</v>
      </c>
      <c r="E150" s="4" t="s">
        <v>2733</v>
      </c>
      <c r="F150" s="4" t="s">
        <v>21</v>
      </c>
      <c r="G150" s="8">
        <v>8305961</v>
      </c>
      <c r="H150" s="8">
        <v>6674179</v>
      </c>
      <c r="I150" s="8">
        <v>-1631782</v>
      </c>
      <c r="J150" s="9">
        <v>-0.19600000000000001</v>
      </c>
      <c r="K150" t="s">
        <v>3254</v>
      </c>
    </row>
    <row r="151" spans="1:11" x14ac:dyDescent="0.35">
      <c r="A151" s="3" t="s">
        <v>1290</v>
      </c>
      <c r="B151" s="3">
        <v>15</v>
      </c>
      <c r="C151" s="3">
        <v>39</v>
      </c>
      <c r="D151" s="3" t="s">
        <v>1268</v>
      </c>
      <c r="E151" s="4" t="s">
        <v>1291</v>
      </c>
      <c r="F151" s="4" t="s">
        <v>21</v>
      </c>
      <c r="G151" s="8">
        <v>8950822</v>
      </c>
      <c r="H151" s="8">
        <v>7319737</v>
      </c>
      <c r="I151" s="8">
        <v>-1631085</v>
      </c>
      <c r="J151" s="9">
        <v>-0.182</v>
      </c>
      <c r="K151" t="s">
        <v>3254</v>
      </c>
    </row>
    <row r="152" spans="1:11" x14ac:dyDescent="0.35">
      <c r="A152" s="3" t="s">
        <v>145</v>
      </c>
      <c r="B152" s="3">
        <v>27</v>
      </c>
      <c r="C152" s="3">
        <v>32</v>
      </c>
      <c r="D152" s="3" t="s">
        <v>121</v>
      </c>
      <c r="E152" s="4" t="s">
        <v>146</v>
      </c>
      <c r="F152" s="4" t="s">
        <v>21</v>
      </c>
      <c r="G152" s="8">
        <v>9628593</v>
      </c>
      <c r="H152" s="8">
        <v>8007210</v>
      </c>
      <c r="I152" s="8">
        <v>-1621383</v>
      </c>
      <c r="J152" s="9">
        <v>-0.16800000000000001</v>
      </c>
      <c r="K152" t="s">
        <v>3254</v>
      </c>
    </row>
    <row r="153" spans="1:11" x14ac:dyDescent="0.35">
      <c r="A153" s="3" t="s">
        <v>3196</v>
      </c>
      <c r="B153" s="3">
        <v>20</v>
      </c>
      <c r="C153" s="3">
        <v>44</v>
      </c>
      <c r="D153" s="3" t="s">
        <v>3188</v>
      </c>
      <c r="E153" s="4" t="s">
        <v>3197</v>
      </c>
      <c r="F153" s="4" t="s">
        <v>21</v>
      </c>
      <c r="G153" s="8">
        <v>14996902</v>
      </c>
      <c r="H153" s="8">
        <v>13376717</v>
      </c>
      <c r="I153" s="8">
        <v>-1620185</v>
      </c>
      <c r="J153" s="9">
        <v>-0.108</v>
      </c>
      <c r="K153" t="s">
        <v>3254</v>
      </c>
    </row>
    <row r="154" spans="1:11" x14ac:dyDescent="0.35">
      <c r="A154" s="3" t="s">
        <v>3171</v>
      </c>
      <c r="B154" s="3">
        <v>30</v>
      </c>
      <c r="C154" s="3">
        <v>26</v>
      </c>
      <c r="D154" s="3" t="s">
        <v>3121</v>
      </c>
      <c r="E154" s="4" t="s">
        <v>3172</v>
      </c>
      <c r="F154" s="4" t="s">
        <v>21</v>
      </c>
      <c r="G154" s="8">
        <v>10484126</v>
      </c>
      <c r="H154" s="8">
        <v>8868447</v>
      </c>
      <c r="I154" s="8">
        <v>-1615679</v>
      </c>
      <c r="J154" s="9">
        <v>-0.154</v>
      </c>
      <c r="K154" t="s">
        <v>3254</v>
      </c>
    </row>
    <row r="155" spans="1:11" x14ac:dyDescent="0.35">
      <c r="A155" s="3" t="s">
        <v>76</v>
      </c>
      <c r="B155" s="3">
        <v>27</v>
      </c>
      <c r="C155" s="3">
        <v>28</v>
      </c>
      <c r="D155" s="3" t="s">
        <v>58</v>
      </c>
      <c r="E155" s="4" t="s">
        <v>77</v>
      </c>
      <c r="F155" s="4" t="s">
        <v>21</v>
      </c>
      <c r="G155" s="8">
        <v>11220830</v>
      </c>
      <c r="H155" s="8">
        <v>9609986</v>
      </c>
      <c r="I155" s="8">
        <v>-1610844</v>
      </c>
      <c r="J155" s="9">
        <v>-0.14399999999999999</v>
      </c>
      <c r="K155" t="s">
        <v>3254</v>
      </c>
    </row>
    <row r="156" spans="1:11" x14ac:dyDescent="0.35">
      <c r="A156" s="3" t="s">
        <v>1551</v>
      </c>
      <c r="B156" s="3">
        <v>21</v>
      </c>
      <c r="C156" s="3">
        <v>47</v>
      </c>
      <c r="D156" s="3" t="s">
        <v>1533</v>
      </c>
      <c r="E156" s="4" t="s">
        <v>1552</v>
      </c>
      <c r="F156" s="4" t="s">
        <v>14</v>
      </c>
      <c r="G156" s="8">
        <v>6731386</v>
      </c>
      <c r="H156" s="8">
        <v>5123760</v>
      </c>
      <c r="I156" s="8">
        <v>-1607626</v>
      </c>
      <c r="J156" s="9">
        <v>-0.23899999999999999</v>
      </c>
      <c r="K156" t="s">
        <v>3254</v>
      </c>
    </row>
    <row r="157" spans="1:11" x14ac:dyDescent="0.35">
      <c r="A157" s="3" t="s">
        <v>2416</v>
      </c>
      <c r="B157" s="3">
        <v>75</v>
      </c>
      <c r="C157" s="3">
        <v>9</v>
      </c>
      <c r="D157" s="3" t="s">
        <v>2354</v>
      </c>
      <c r="E157" s="4" t="s">
        <v>2417</v>
      </c>
      <c r="F157" s="4" t="s">
        <v>434</v>
      </c>
      <c r="G157" s="8">
        <v>37311335</v>
      </c>
      <c r="H157" s="8">
        <v>35707841</v>
      </c>
      <c r="I157" s="8">
        <v>-1603494</v>
      </c>
      <c r="J157" s="9">
        <v>-4.2999999999999997E-2</v>
      </c>
      <c r="K157" t="s">
        <v>3254</v>
      </c>
    </row>
    <row r="158" spans="1:11" x14ac:dyDescent="0.35">
      <c r="A158" s="3" t="s">
        <v>303</v>
      </c>
      <c r="B158" s="3">
        <v>7</v>
      </c>
      <c r="C158" s="3">
        <v>8</v>
      </c>
      <c r="D158" s="3" t="s">
        <v>243</v>
      </c>
      <c r="E158" s="4" t="s">
        <v>304</v>
      </c>
      <c r="F158" s="4" t="s">
        <v>11</v>
      </c>
      <c r="G158" s="8">
        <v>5657691</v>
      </c>
      <c r="H158" s="8">
        <v>4057936</v>
      </c>
      <c r="I158" s="8">
        <v>-1599755</v>
      </c>
      <c r="J158" s="9">
        <v>-0.28299999999999997</v>
      </c>
      <c r="K158" t="s">
        <v>3254</v>
      </c>
    </row>
    <row r="159" spans="1:11" x14ac:dyDescent="0.35">
      <c r="A159" s="3" t="s">
        <v>2196</v>
      </c>
      <c r="B159" s="3">
        <v>17</v>
      </c>
      <c r="C159" s="3">
        <v>36</v>
      </c>
      <c r="D159" s="3" t="s">
        <v>2128</v>
      </c>
      <c r="E159" s="4" t="s">
        <v>2197</v>
      </c>
      <c r="F159" s="4" t="s">
        <v>14</v>
      </c>
      <c r="G159" s="8">
        <v>5296949</v>
      </c>
      <c r="H159" s="8">
        <v>3699907</v>
      </c>
      <c r="I159" s="8">
        <v>-1597042</v>
      </c>
      <c r="J159" s="9">
        <v>-0.30199999999999999</v>
      </c>
      <c r="K159" t="s">
        <v>3254</v>
      </c>
    </row>
    <row r="160" spans="1:11" x14ac:dyDescent="0.35">
      <c r="A160" s="3" t="s">
        <v>2449</v>
      </c>
      <c r="B160" s="3">
        <v>11</v>
      </c>
      <c r="C160" s="3">
        <v>12</v>
      </c>
      <c r="D160" s="3" t="s">
        <v>2421</v>
      </c>
      <c r="E160" s="4" t="s">
        <v>2450</v>
      </c>
      <c r="F160" s="4" t="s">
        <v>14</v>
      </c>
      <c r="G160" s="8">
        <v>11593876</v>
      </c>
      <c r="H160" s="8">
        <v>9998332</v>
      </c>
      <c r="I160" s="8">
        <v>-1595544</v>
      </c>
      <c r="J160" s="9">
        <v>-0.13800000000000001</v>
      </c>
      <c r="K160" t="s">
        <v>3254</v>
      </c>
    </row>
    <row r="161" spans="1:11" x14ac:dyDescent="0.35">
      <c r="A161" s="3" t="s">
        <v>1565</v>
      </c>
      <c r="B161" s="3">
        <v>21</v>
      </c>
      <c r="C161" s="3">
        <v>47</v>
      </c>
      <c r="D161" s="3" t="s">
        <v>1533</v>
      </c>
      <c r="E161" s="4" t="s">
        <v>1566</v>
      </c>
      <c r="F161" s="4" t="s">
        <v>26</v>
      </c>
      <c r="G161" s="8">
        <v>12317669</v>
      </c>
      <c r="H161" s="8">
        <v>10723297</v>
      </c>
      <c r="I161" s="8">
        <v>-1594372</v>
      </c>
      <c r="J161" s="9">
        <v>-0.129</v>
      </c>
      <c r="K161" t="s">
        <v>3254</v>
      </c>
    </row>
    <row r="162" spans="1:11" x14ac:dyDescent="0.35">
      <c r="A162" s="3" t="s">
        <v>347</v>
      </c>
      <c r="B162" s="3">
        <v>9</v>
      </c>
      <c r="C162" s="3">
        <v>8</v>
      </c>
      <c r="D162" s="3" t="s">
        <v>243</v>
      </c>
      <c r="E162" s="4" t="s">
        <v>348</v>
      </c>
      <c r="F162" s="4" t="s">
        <v>21</v>
      </c>
      <c r="G162" s="8">
        <v>9147107</v>
      </c>
      <c r="H162" s="8">
        <v>7557457</v>
      </c>
      <c r="I162" s="8">
        <v>-1589650</v>
      </c>
      <c r="J162" s="9">
        <v>-0.17399999999999999</v>
      </c>
      <c r="K162" t="s">
        <v>3254</v>
      </c>
    </row>
    <row r="163" spans="1:11" x14ac:dyDescent="0.35">
      <c r="A163" s="3" t="s">
        <v>3192</v>
      </c>
      <c r="B163" s="3">
        <v>20</v>
      </c>
      <c r="C163" s="3">
        <v>44</v>
      </c>
      <c r="D163" s="3" t="s">
        <v>3188</v>
      </c>
      <c r="E163" s="4" t="s">
        <v>3193</v>
      </c>
      <c r="F163" s="4" t="s">
        <v>14</v>
      </c>
      <c r="G163" s="8">
        <v>11027424</v>
      </c>
      <c r="H163" s="8">
        <v>9443069</v>
      </c>
      <c r="I163" s="8">
        <v>-1584355</v>
      </c>
      <c r="J163" s="9">
        <v>-0.14399999999999999</v>
      </c>
      <c r="K163" t="s">
        <v>3254</v>
      </c>
    </row>
    <row r="164" spans="1:11" x14ac:dyDescent="0.35">
      <c r="A164" s="3" t="s">
        <v>1086</v>
      </c>
      <c r="B164" s="3">
        <v>10</v>
      </c>
      <c r="C164" s="3">
        <v>15</v>
      </c>
      <c r="D164" s="3" t="s">
        <v>1040</v>
      </c>
      <c r="E164" s="4" t="s">
        <v>1087</v>
      </c>
      <c r="F164" s="4" t="s">
        <v>21</v>
      </c>
      <c r="G164" s="8">
        <v>13868307</v>
      </c>
      <c r="H164" s="8">
        <v>12284408</v>
      </c>
      <c r="I164" s="8">
        <v>-1583899</v>
      </c>
      <c r="J164" s="9">
        <v>-0.114</v>
      </c>
      <c r="K164" t="s">
        <v>3254</v>
      </c>
    </row>
    <row r="165" spans="1:11" x14ac:dyDescent="0.35">
      <c r="A165" s="3" t="s">
        <v>2757</v>
      </c>
      <c r="B165" s="3">
        <v>28</v>
      </c>
      <c r="C165" s="3">
        <v>29</v>
      </c>
      <c r="D165" s="3" t="s">
        <v>2753</v>
      </c>
      <c r="E165" s="4" t="s">
        <v>2758</v>
      </c>
      <c r="F165" s="4" t="s">
        <v>14</v>
      </c>
      <c r="G165" s="8">
        <v>16840232</v>
      </c>
      <c r="H165" s="8">
        <v>15262443</v>
      </c>
      <c r="I165" s="8">
        <v>-1577789</v>
      </c>
      <c r="J165" s="9">
        <v>-9.4E-2</v>
      </c>
      <c r="K165" t="s">
        <v>3254</v>
      </c>
    </row>
    <row r="166" spans="1:11" x14ac:dyDescent="0.35">
      <c r="A166" s="3" t="s">
        <v>3052</v>
      </c>
      <c r="B166" s="3">
        <v>22</v>
      </c>
      <c r="C166" s="3">
        <v>48</v>
      </c>
      <c r="D166" s="3" t="s">
        <v>3021</v>
      </c>
      <c r="E166" s="4" t="s">
        <v>3053</v>
      </c>
      <c r="F166" s="4" t="s">
        <v>26</v>
      </c>
      <c r="G166" s="8">
        <v>17098323</v>
      </c>
      <c r="H166" s="8">
        <v>15523876</v>
      </c>
      <c r="I166" s="8">
        <v>-1574447</v>
      </c>
      <c r="J166" s="9">
        <v>-9.1999999999999998E-2</v>
      </c>
      <c r="K166" t="s">
        <v>3254</v>
      </c>
    </row>
    <row r="167" spans="1:11" x14ac:dyDescent="0.35">
      <c r="A167" s="3" t="s">
        <v>2022</v>
      </c>
      <c r="B167" s="3">
        <v>22</v>
      </c>
      <c r="C167" s="3">
        <v>46</v>
      </c>
      <c r="D167" s="3" t="s">
        <v>1980</v>
      </c>
      <c r="E167" s="4" t="s">
        <v>2023</v>
      </c>
      <c r="F167" s="4" t="s">
        <v>26</v>
      </c>
      <c r="G167" s="8">
        <v>12106155</v>
      </c>
      <c r="H167" s="8">
        <v>10532133</v>
      </c>
      <c r="I167" s="8">
        <v>-1574022</v>
      </c>
      <c r="J167" s="9">
        <v>-0.13</v>
      </c>
      <c r="K167" t="s">
        <v>3254</v>
      </c>
    </row>
    <row r="168" spans="1:11" x14ac:dyDescent="0.35">
      <c r="A168" s="3" t="s">
        <v>922</v>
      </c>
      <c r="B168" s="3">
        <v>10</v>
      </c>
      <c r="C168" s="3">
        <v>11</v>
      </c>
      <c r="D168" s="3" t="s">
        <v>896</v>
      </c>
      <c r="E168" s="4" t="s">
        <v>923</v>
      </c>
      <c r="F168" s="4" t="s">
        <v>11</v>
      </c>
      <c r="G168" s="8">
        <v>5514407</v>
      </c>
      <c r="H168" s="8">
        <v>3952758</v>
      </c>
      <c r="I168" s="8">
        <v>-1561649</v>
      </c>
      <c r="J168" s="9">
        <v>-0.28299999999999997</v>
      </c>
      <c r="K168" t="s">
        <v>3254</v>
      </c>
    </row>
    <row r="169" spans="1:11" x14ac:dyDescent="0.35">
      <c r="A169" s="3" t="s">
        <v>1575</v>
      </c>
      <c r="B169" s="3">
        <v>21</v>
      </c>
      <c r="C169" s="3">
        <v>47</v>
      </c>
      <c r="D169" s="3" t="s">
        <v>1533</v>
      </c>
      <c r="E169" s="4" t="s">
        <v>1576</v>
      </c>
      <c r="F169" s="4" t="s">
        <v>21</v>
      </c>
      <c r="G169" s="8">
        <v>10515823</v>
      </c>
      <c r="H169" s="8">
        <v>8956492</v>
      </c>
      <c r="I169" s="8">
        <v>-1559331</v>
      </c>
      <c r="J169" s="9">
        <v>-0.14799999999999999</v>
      </c>
      <c r="K169" t="s">
        <v>3254</v>
      </c>
    </row>
    <row r="170" spans="1:11" x14ac:dyDescent="0.35">
      <c r="A170" s="3" t="s">
        <v>1612</v>
      </c>
      <c r="B170" s="3">
        <v>30</v>
      </c>
      <c r="C170" s="3">
        <v>25</v>
      </c>
      <c r="D170" s="3" t="s">
        <v>1592</v>
      </c>
      <c r="E170" s="4" t="s">
        <v>1613</v>
      </c>
      <c r="F170" s="4" t="s">
        <v>14</v>
      </c>
      <c r="G170" s="8">
        <v>19009486</v>
      </c>
      <c r="H170" s="8">
        <v>17454323</v>
      </c>
      <c r="I170" s="8">
        <v>-1555163</v>
      </c>
      <c r="J170" s="9">
        <v>-8.2000000000000003E-2</v>
      </c>
      <c r="K170" t="s">
        <v>3254</v>
      </c>
    </row>
    <row r="171" spans="1:11" x14ac:dyDescent="0.35">
      <c r="A171" s="3" t="s">
        <v>1120</v>
      </c>
      <c r="B171" s="3">
        <v>12</v>
      </c>
      <c r="C171" s="3">
        <v>15</v>
      </c>
      <c r="D171" s="3" t="s">
        <v>1040</v>
      </c>
      <c r="E171" s="4" t="s">
        <v>1121</v>
      </c>
      <c r="F171" s="4" t="s">
        <v>21</v>
      </c>
      <c r="G171" s="8">
        <v>9831092</v>
      </c>
      <c r="H171" s="8">
        <v>8280936</v>
      </c>
      <c r="I171" s="8">
        <v>-1550156</v>
      </c>
      <c r="J171" s="9">
        <v>-0.158</v>
      </c>
      <c r="K171" t="s">
        <v>3254</v>
      </c>
    </row>
    <row r="172" spans="1:11" x14ac:dyDescent="0.35">
      <c r="A172" s="3" t="s">
        <v>3224</v>
      </c>
      <c r="B172" s="3">
        <v>75</v>
      </c>
      <c r="C172" s="3">
        <v>44</v>
      </c>
      <c r="D172" s="3" t="s">
        <v>3188</v>
      </c>
      <c r="E172" s="4" t="s">
        <v>3225</v>
      </c>
      <c r="F172" s="4" t="s">
        <v>26</v>
      </c>
      <c r="G172" s="8">
        <v>19162010</v>
      </c>
      <c r="H172" s="8">
        <v>17611861</v>
      </c>
      <c r="I172" s="8">
        <v>-1550149</v>
      </c>
      <c r="J172" s="9">
        <v>-8.1000000000000003E-2</v>
      </c>
      <c r="K172" t="s">
        <v>3254</v>
      </c>
    </row>
    <row r="173" spans="1:11" x14ac:dyDescent="0.35">
      <c r="A173" s="3" t="s">
        <v>1637</v>
      </c>
      <c r="B173" s="3">
        <v>26</v>
      </c>
      <c r="C173" s="3">
        <v>23</v>
      </c>
      <c r="D173" s="3" t="s">
        <v>1633</v>
      </c>
      <c r="E173" s="4" t="s">
        <v>1638</v>
      </c>
      <c r="F173" s="4" t="s">
        <v>14</v>
      </c>
      <c r="G173" s="8">
        <v>9842668</v>
      </c>
      <c r="H173" s="8">
        <v>8295646</v>
      </c>
      <c r="I173" s="8">
        <v>-1547022</v>
      </c>
      <c r="J173" s="9">
        <v>-0.157</v>
      </c>
      <c r="K173" t="s">
        <v>3254</v>
      </c>
    </row>
    <row r="174" spans="1:11" x14ac:dyDescent="0.35">
      <c r="A174" s="3" t="s">
        <v>1872</v>
      </c>
      <c r="B174" s="3">
        <v>18</v>
      </c>
      <c r="C174" s="3">
        <v>41</v>
      </c>
      <c r="D174" s="3" t="s">
        <v>1834</v>
      </c>
      <c r="E174" s="4" t="s">
        <v>1873</v>
      </c>
      <c r="F174" s="4" t="s">
        <v>26</v>
      </c>
      <c r="G174" s="8">
        <v>11618287</v>
      </c>
      <c r="H174" s="8">
        <v>10071562</v>
      </c>
      <c r="I174" s="8">
        <v>-1546725</v>
      </c>
      <c r="J174" s="9">
        <v>-0.13300000000000001</v>
      </c>
      <c r="K174" t="s">
        <v>3254</v>
      </c>
    </row>
    <row r="175" spans="1:11" x14ac:dyDescent="0.35">
      <c r="A175" s="3" t="s">
        <v>1708</v>
      </c>
      <c r="B175" s="3">
        <v>18</v>
      </c>
      <c r="C175" s="3">
        <v>45</v>
      </c>
      <c r="D175" s="3" t="s">
        <v>1700</v>
      </c>
      <c r="E175" s="4" t="s">
        <v>1709</v>
      </c>
      <c r="F175" s="4" t="s">
        <v>11</v>
      </c>
      <c r="G175" s="8">
        <v>6167588</v>
      </c>
      <c r="H175" s="8">
        <v>4625979</v>
      </c>
      <c r="I175" s="8">
        <v>-1541609</v>
      </c>
      <c r="J175" s="9">
        <v>-0.25</v>
      </c>
      <c r="K175" t="s">
        <v>3254</v>
      </c>
    </row>
    <row r="176" spans="1:11" x14ac:dyDescent="0.35">
      <c r="A176" s="3" t="s">
        <v>1433</v>
      </c>
      <c r="B176" s="3">
        <v>13</v>
      </c>
      <c r="C176" s="3">
        <v>35</v>
      </c>
      <c r="D176" s="3" t="s">
        <v>1421</v>
      </c>
      <c r="E176" s="4" t="s">
        <v>1434</v>
      </c>
      <c r="F176" s="4" t="s">
        <v>21</v>
      </c>
      <c r="G176" s="8">
        <v>10227464</v>
      </c>
      <c r="H176" s="8">
        <v>8686760</v>
      </c>
      <c r="I176" s="8">
        <v>-1540704</v>
      </c>
      <c r="J176" s="9">
        <v>-0.151</v>
      </c>
      <c r="K176" t="s">
        <v>3254</v>
      </c>
    </row>
    <row r="177" spans="1:11" x14ac:dyDescent="0.35">
      <c r="A177" s="3" t="s">
        <v>2211</v>
      </c>
      <c r="B177" s="3">
        <v>25</v>
      </c>
      <c r="C177" s="3">
        <v>19</v>
      </c>
      <c r="D177" s="3" t="s">
        <v>2205</v>
      </c>
      <c r="E177" s="4" t="s">
        <v>2212</v>
      </c>
      <c r="F177" s="4" t="s">
        <v>14</v>
      </c>
      <c r="G177" s="8">
        <v>15075319</v>
      </c>
      <c r="H177" s="8">
        <v>13540995</v>
      </c>
      <c r="I177" s="8">
        <v>-1534324</v>
      </c>
      <c r="J177" s="9">
        <v>-0.10199999999999999</v>
      </c>
      <c r="K177" t="s">
        <v>3254</v>
      </c>
    </row>
    <row r="178" spans="1:11" x14ac:dyDescent="0.35">
      <c r="A178" s="3" t="s">
        <v>2274</v>
      </c>
      <c r="B178" s="3">
        <v>75</v>
      </c>
      <c r="C178" s="3">
        <v>4</v>
      </c>
      <c r="D178" s="3" t="s">
        <v>2258</v>
      </c>
      <c r="E178" s="4" t="s">
        <v>2275</v>
      </c>
      <c r="F178" s="4" t="s">
        <v>434</v>
      </c>
      <c r="G178" s="8">
        <v>16431552</v>
      </c>
      <c r="H178" s="8">
        <v>14899677</v>
      </c>
      <c r="I178" s="8">
        <v>-1531875</v>
      </c>
      <c r="J178" s="9">
        <v>-9.2999999999999999E-2</v>
      </c>
      <c r="K178" t="s">
        <v>3254</v>
      </c>
    </row>
    <row r="179" spans="1:11" x14ac:dyDescent="0.35">
      <c r="A179" s="3" t="s">
        <v>3204</v>
      </c>
      <c r="B179" s="3">
        <v>20</v>
      </c>
      <c r="C179" s="3">
        <v>44</v>
      </c>
      <c r="D179" s="3" t="s">
        <v>3188</v>
      </c>
      <c r="E179" s="4" t="s">
        <v>3205</v>
      </c>
      <c r="F179" s="4" t="s">
        <v>26</v>
      </c>
      <c r="G179" s="8">
        <v>13792267</v>
      </c>
      <c r="H179" s="8">
        <v>12262773</v>
      </c>
      <c r="I179" s="8">
        <v>-1529494</v>
      </c>
      <c r="J179" s="9">
        <v>-0.111</v>
      </c>
      <c r="K179" t="s">
        <v>3254</v>
      </c>
    </row>
    <row r="180" spans="1:11" x14ac:dyDescent="0.35">
      <c r="A180" s="3" t="s">
        <v>2045</v>
      </c>
      <c r="B180" s="3">
        <v>19</v>
      </c>
      <c r="C180" s="3">
        <v>37</v>
      </c>
      <c r="D180" s="3" t="s">
        <v>2035</v>
      </c>
      <c r="E180" s="4" t="s">
        <v>2046</v>
      </c>
      <c r="F180" s="4" t="s">
        <v>14</v>
      </c>
      <c r="G180" s="8">
        <v>4888049</v>
      </c>
      <c r="H180" s="8">
        <v>3359564</v>
      </c>
      <c r="I180" s="8">
        <v>-1528485</v>
      </c>
      <c r="J180" s="9">
        <v>-0.313</v>
      </c>
      <c r="K180" t="s">
        <v>3254</v>
      </c>
    </row>
    <row r="181" spans="1:11" x14ac:dyDescent="0.35">
      <c r="A181" s="3" t="s">
        <v>2886</v>
      </c>
      <c r="B181" s="3">
        <v>9</v>
      </c>
      <c r="C181" s="3">
        <v>16</v>
      </c>
      <c r="D181" s="3" t="s">
        <v>2790</v>
      </c>
      <c r="E181" s="4" t="s">
        <v>2887</v>
      </c>
      <c r="F181" s="4" t="s">
        <v>21</v>
      </c>
      <c r="G181" s="8">
        <v>7788248</v>
      </c>
      <c r="H181" s="8">
        <v>6265418</v>
      </c>
      <c r="I181" s="8">
        <v>-1522830</v>
      </c>
      <c r="J181" s="9">
        <v>-0.19600000000000001</v>
      </c>
      <c r="K181" t="s">
        <v>3254</v>
      </c>
    </row>
    <row r="182" spans="1:11" x14ac:dyDescent="0.35">
      <c r="A182" s="3" t="s">
        <v>1970</v>
      </c>
      <c r="B182" s="3">
        <v>30</v>
      </c>
      <c r="C182" s="3">
        <v>21</v>
      </c>
      <c r="D182" s="3" t="s">
        <v>1942</v>
      </c>
      <c r="E182" s="4" t="s">
        <v>1971</v>
      </c>
      <c r="F182" s="4" t="s">
        <v>21</v>
      </c>
      <c r="G182" s="8">
        <v>12478683</v>
      </c>
      <c r="H182" s="8">
        <v>10961018</v>
      </c>
      <c r="I182" s="8">
        <v>-1517665</v>
      </c>
      <c r="J182" s="9">
        <v>-0.122</v>
      </c>
      <c r="K182" t="s">
        <v>3254</v>
      </c>
    </row>
    <row r="183" spans="1:11" x14ac:dyDescent="0.35">
      <c r="A183" s="3" t="s">
        <v>2453</v>
      </c>
      <c r="B183" s="3">
        <v>11</v>
      </c>
      <c r="C183" s="3">
        <v>12</v>
      </c>
      <c r="D183" s="3" t="s">
        <v>2421</v>
      </c>
      <c r="E183" s="4" t="s">
        <v>2454</v>
      </c>
      <c r="F183" s="4" t="s">
        <v>14</v>
      </c>
      <c r="G183" s="8">
        <v>11821136</v>
      </c>
      <c r="H183" s="8">
        <v>10306307</v>
      </c>
      <c r="I183" s="8">
        <v>-1514829</v>
      </c>
      <c r="J183" s="9">
        <v>-0.128</v>
      </c>
      <c r="K183" t="s">
        <v>3254</v>
      </c>
    </row>
    <row r="184" spans="1:11" x14ac:dyDescent="0.35">
      <c r="A184" s="3" t="s">
        <v>1015</v>
      </c>
      <c r="B184" s="3">
        <v>11</v>
      </c>
      <c r="C184" s="3">
        <v>18</v>
      </c>
      <c r="D184" s="3" t="s">
        <v>965</v>
      </c>
      <c r="E184" s="4" t="s">
        <v>1016</v>
      </c>
      <c r="F184" s="4" t="s">
        <v>26</v>
      </c>
      <c r="G184" s="8">
        <v>15595306</v>
      </c>
      <c r="H184" s="8">
        <v>14082539</v>
      </c>
      <c r="I184" s="8">
        <v>-1512767</v>
      </c>
      <c r="J184" s="9">
        <v>-9.7000000000000003E-2</v>
      </c>
      <c r="K184" t="s">
        <v>3254</v>
      </c>
    </row>
    <row r="185" spans="1:11" x14ac:dyDescent="0.35">
      <c r="A185" s="3" t="s">
        <v>926</v>
      </c>
      <c r="B185" s="3">
        <v>10</v>
      </c>
      <c r="C185" s="3">
        <v>11</v>
      </c>
      <c r="D185" s="3" t="s">
        <v>896</v>
      </c>
      <c r="E185" s="4" t="s">
        <v>927</v>
      </c>
      <c r="F185" s="4" t="s">
        <v>21</v>
      </c>
      <c r="G185" s="8">
        <v>12131630</v>
      </c>
      <c r="H185" s="8">
        <v>10618950</v>
      </c>
      <c r="I185" s="8">
        <v>-1512680</v>
      </c>
      <c r="J185" s="9">
        <v>-0.125</v>
      </c>
      <c r="K185" t="s">
        <v>3254</v>
      </c>
    </row>
    <row r="186" spans="1:11" x14ac:dyDescent="0.35">
      <c r="A186" s="3" t="s">
        <v>1096</v>
      </c>
      <c r="B186" s="3">
        <v>10</v>
      </c>
      <c r="C186" s="3">
        <v>15</v>
      </c>
      <c r="D186" s="3" t="s">
        <v>1040</v>
      </c>
      <c r="E186" s="4" t="s">
        <v>1097</v>
      </c>
      <c r="F186" s="4" t="s">
        <v>21</v>
      </c>
      <c r="G186" s="8">
        <v>11591679</v>
      </c>
      <c r="H186" s="8">
        <v>10080787</v>
      </c>
      <c r="I186" s="8">
        <v>-1510892</v>
      </c>
      <c r="J186" s="9">
        <v>-0.13</v>
      </c>
      <c r="K186" t="s">
        <v>3254</v>
      </c>
    </row>
    <row r="187" spans="1:11" x14ac:dyDescent="0.35">
      <c r="A187" s="3" t="s">
        <v>2065</v>
      </c>
      <c r="B187" s="3">
        <v>19</v>
      </c>
      <c r="C187" s="3">
        <v>37</v>
      </c>
      <c r="D187" s="3" t="s">
        <v>2035</v>
      </c>
      <c r="E187" s="4" t="s">
        <v>2066</v>
      </c>
      <c r="F187" s="4" t="s">
        <v>21</v>
      </c>
      <c r="G187" s="8">
        <v>12237288</v>
      </c>
      <c r="H187" s="8">
        <v>10728246</v>
      </c>
      <c r="I187" s="8">
        <v>-1509042</v>
      </c>
      <c r="J187" s="9">
        <v>-0.123</v>
      </c>
      <c r="K187" t="s">
        <v>3254</v>
      </c>
    </row>
    <row r="188" spans="1:11" x14ac:dyDescent="0.35">
      <c r="A188" s="3" t="s">
        <v>2457</v>
      </c>
      <c r="B188" s="3">
        <v>11</v>
      </c>
      <c r="C188" s="3">
        <v>12</v>
      </c>
      <c r="D188" s="3" t="s">
        <v>2421</v>
      </c>
      <c r="E188" s="4" t="s">
        <v>2458</v>
      </c>
      <c r="F188" s="4" t="s">
        <v>14</v>
      </c>
      <c r="G188" s="8">
        <v>7227366</v>
      </c>
      <c r="H188" s="8">
        <v>5719052</v>
      </c>
      <c r="I188" s="8">
        <v>-1508314</v>
      </c>
      <c r="J188" s="9">
        <v>-0.20899999999999999</v>
      </c>
      <c r="K188" t="s">
        <v>3254</v>
      </c>
    </row>
    <row r="189" spans="1:11" x14ac:dyDescent="0.35">
      <c r="A189" s="3" t="s">
        <v>3212</v>
      </c>
      <c r="B189" s="3">
        <v>21</v>
      </c>
      <c r="C189" s="3">
        <v>44</v>
      </c>
      <c r="D189" s="3" t="s">
        <v>3188</v>
      </c>
      <c r="E189" s="4" t="s">
        <v>3213</v>
      </c>
      <c r="F189" s="4" t="s">
        <v>26</v>
      </c>
      <c r="G189" s="8">
        <v>9808839</v>
      </c>
      <c r="H189" s="8">
        <v>8305308</v>
      </c>
      <c r="I189" s="8">
        <v>-1503531</v>
      </c>
      <c r="J189" s="9">
        <v>-0.153</v>
      </c>
      <c r="K189" t="s">
        <v>3254</v>
      </c>
    </row>
    <row r="190" spans="1:11" x14ac:dyDescent="0.35">
      <c r="A190" s="3" t="s">
        <v>1435</v>
      </c>
      <c r="B190" s="3">
        <v>13</v>
      </c>
      <c r="C190" s="3">
        <v>35</v>
      </c>
      <c r="D190" s="3" t="s">
        <v>1421</v>
      </c>
      <c r="E190" s="4" t="s">
        <v>1436</v>
      </c>
      <c r="F190" s="4" t="s">
        <v>21</v>
      </c>
      <c r="G190" s="8">
        <v>9229317</v>
      </c>
      <c r="H190" s="8">
        <v>7731545</v>
      </c>
      <c r="I190" s="8">
        <v>-1497772</v>
      </c>
      <c r="J190" s="9">
        <v>-0.16200000000000001</v>
      </c>
      <c r="K190" t="s">
        <v>3254</v>
      </c>
    </row>
    <row r="191" spans="1:11" x14ac:dyDescent="0.35">
      <c r="A191" s="3" t="s">
        <v>2528</v>
      </c>
      <c r="B191" s="3">
        <v>2</v>
      </c>
      <c r="C191" s="3">
        <v>2</v>
      </c>
      <c r="D191" s="3" t="s">
        <v>2492</v>
      </c>
      <c r="E191" s="4" t="s">
        <v>2529</v>
      </c>
      <c r="F191" s="4" t="s">
        <v>11</v>
      </c>
      <c r="G191" s="8">
        <v>17035748</v>
      </c>
      <c r="H191" s="8">
        <v>15541588</v>
      </c>
      <c r="I191" s="8">
        <v>-1494160</v>
      </c>
      <c r="J191" s="9">
        <v>-8.7999999999999995E-2</v>
      </c>
      <c r="K191" t="s">
        <v>3254</v>
      </c>
    </row>
    <row r="192" spans="1:11" x14ac:dyDescent="0.35">
      <c r="A192" s="3" t="s">
        <v>1080</v>
      </c>
      <c r="B192" s="3">
        <v>10</v>
      </c>
      <c r="C192" s="3">
        <v>15</v>
      </c>
      <c r="D192" s="3" t="s">
        <v>1040</v>
      </c>
      <c r="E192" s="4" t="s">
        <v>1081</v>
      </c>
      <c r="F192" s="4" t="s">
        <v>21</v>
      </c>
      <c r="G192" s="8">
        <v>12704271</v>
      </c>
      <c r="H192" s="8">
        <v>11216235</v>
      </c>
      <c r="I192" s="8">
        <v>-1488036</v>
      </c>
      <c r="J192" s="9">
        <v>-0.11700000000000001</v>
      </c>
      <c r="K192" t="s">
        <v>3254</v>
      </c>
    </row>
    <row r="193" spans="1:11" x14ac:dyDescent="0.35">
      <c r="A193" s="3" t="s">
        <v>1817</v>
      </c>
      <c r="B193" s="3">
        <v>2</v>
      </c>
      <c r="C193" s="3">
        <v>1</v>
      </c>
      <c r="D193" s="3" t="s">
        <v>1739</v>
      </c>
      <c r="E193" s="4" t="s">
        <v>1818</v>
      </c>
      <c r="F193" s="4" t="s">
        <v>11</v>
      </c>
      <c r="G193" s="8">
        <v>25864296</v>
      </c>
      <c r="H193" s="8">
        <v>24381001</v>
      </c>
      <c r="I193" s="8">
        <v>-1483295</v>
      </c>
      <c r="J193" s="9">
        <v>-5.7000000000000002E-2</v>
      </c>
      <c r="K193" t="s">
        <v>3254</v>
      </c>
    </row>
    <row r="194" spans="1:11" x14ac:dyDescent="0.35">
      <c r="A194" s="3" t="s">
        <v>2950</v>
      </c>
      <c r="B194" s="3">
        <v>8</v>
      </c>
      <c r="C194" s="3">
        <v>13</v>
      </c>
      <c r="D194" s="3" t="s">
        <v>2940</v>
      </c>
      <c r="E194" s="4" t="s">
        <v>2951</v>
      </c>
      <c r="F194" s="4" t="s">
        <v>26</v>
      </c>
      <c r="G194" s="8">
        <v>16309984</v>
      </c>
      <c r="H194" s="8">
        <v>14827294</v>
      </c>
      <c r="I194" s="8">
        <v>-1482690</v>
      </c>
      <c r="J194" s="9">
        <v>-9.0999999999999998E-2</v>
      </c>
      <c r="K194" t="s">
        <v>3254</v>
      </c>
    </row>
    <row r="195" spans="1:11" x14ac:dyDescent="0.35">
      <c r="A195" s="3" t="s">
        <v>3002</v>
      </c>
      <c r="B195" s="3">
        <v>11</v>
      </c>
      <c r="C195" s="3">
        <v>13</v>
      </c>
      <c r="D195" s="3" t="s">
        <v>2940</v>
      </c>
      <c r="E195" s="4" t="s">
        <v>3003</v>
      </c>
      <c r="F195" s="4" t="s">
        <v>14</v>
      </c>
      <c r="G195" s="8">
        <v>5713374</v>
      </c>
      <c r="H195" s="8">
        <v>4236269</v>
      </c>
      <c r="I195" s="8">
        <v>-1477105</v>
      </c>
      <c r="J195" s="9">
        <v>-0.25900000000000001</v>
      </c>
      <c r="K195" t="s">
        <v>3254</v>
      </c>
    </row>
    <row r="196" spans="1:11" x14ac:dyDescent="0.35">
      <c r="A196" s="3" t="s">
        <v>1116</v>
      </c>
      <c r="B196" s="3">
        <v>12</v>
      </c>
      <c r="C196" s="3">
        <v>15</v>
      </c>
      <c r="D196" s="3" t="s">
        <v>1040</v>
      </c>
      <c r="E196" s="4" t="s">
        <v>1117</v>
      </c>
      <c r="F196" s="4" t="s">
        <v>14</v>
      </c>
      <c r="G196" s="8">
        <v>7903889</v>
      </c>
      <c r="H196" s="8">
        <v>6430893</v>
      </c>
      <c r="I196" s="8">
        <v>-1472996</v>
      </c>
      <c r="J196" s="9">
        <v>-0.186</v>
      </c>
      <c r="K196" t="s">
        <v>3254</v>
      </c>
    </row>
    <row r="197" spans="1:11" x14ac:dyDescent="0.35">
      <c r="A197" s="3" t="s">
        <v>317</v>
      </c>
      <c r="B197" s="3">
        <v>7</v>
      </c>
      <c r="C197" s="3">
        <v>8</v>
      </c>
      <c r="D197" s="3" t="s">
        <v>243</v>
      </c>
      <c r="E197" s="4" t="s">
        <v>318</v>
      </c>
      <c r="F197" s="4" t="s">
        <v>21</v>
      </c>
      <c r="G197" s="8">
        <v>9468546</v>
      </c>
      <c r="H197" s="8">
        <v>7998441</v>
      </c>
      <c r="I197" s="8">
        <v>-1470105</v>
      </c>
      <c r="J197" s="9">
        <v>-0.155</v>
      </c>
      <c r="K197" t="s">
        <v>3254</v>
      </c>
    </row>
    <row r="198" spans="1:11" x14ac:dyDescent="0.35">
      <c r="A198" s="3" t="s">
        <v>2765</v>
      </c>
      <c r="B198" s="3">
        <v>28</v>
      </c>
      <c r="C198" s="3">
        <v>29</v>
      </c>
      <c r="D198" s="3" t="s">
        <v>2753</v>
      </c>
      <c r="E198" s="4" t="s">
        <v>2766</v>
      </c>
      <c r="F198" s="4" t="s">
        <v>21</v>
      </c>
      <c r="G198" s="8">
        <v>9400678</v>
      </c>
      <c r="H198" s="8">
        <v>7930964</v>
      </c>
      <c r="I198" s="8">
        <v>-1469714</v>
      </c>
      <c r="J198" s="9">
        <v>-0.156</v>
      </c>
      <c r="K198" t="s">
        <v>3254</v>
      </c>
    </row>
    <row r="199" spans="1:11" x14ac:dyDescent="0.35">
      <c r="A199" s="3" t="s">
        <v>1137</v>
      </c>
      <c r="B199" s="3">
        <v>25</v>
      </c>
      <c r="C199" s="3">
        <v>24</v>
      </c>
      <c r="D199" s="3" t="s">
        <v>1127</v>
      </c>
      <c r="E199" s="4" t="s">
        <v>1138</v>
      </c>
      <c r="F199" s="4" t="s">
        <v>21</v>
      </c>
      <c r="G199" s="8">
        <v>13770748</v>
      </c>
      <c r="H199" s="8">
        <v>12301611</v>
      </c>
      <c r="I199" s="8">
        <v>-1469137</v>
      </c>
      <c r="J199" s="9">
        <v>-0.107</v>
      </c>
      <c r="K199" t="s">
        <v>3254</v>
      </c>
    </row>
    <row r="200" spans="1:11" x14ac:dyDescent="0.35">
      <c r="A200" s="3" t="s">
        <v>315</v>
      </c>
      <c r="B200" s="3">
        <v>7</v>
      </c>
      <c r="C200" s="3">
        <v>8</v>
      </c>
      <c r="D200" s="3" t="s">
        <v>243</v>
      </c>
      <c r="E200" s="4" t="s">
        <v>316</v>
      </c>
      <c r="F200" s="4" t="s">
        <v>21</v>
      </c>
      <c r="G200" s="8">
        <v>10295603</v>
      </c>
      <c r="H200" s="8">
        <v>8827862</v>
      </c>
      <c r="I200" s="8">
        <v>-1467741</v>
      </c>
      <c r="J200" s="9">
        <v>-0.14299999999999999</v>
      </c>
      <c r="K200" t="s">
        <v>3254</v>
      </c>
    </row>
    <row r="201" spans="1:11" x14ac:dyDescent="0.35">
      <c r="A201" s="3" t="s">
        <v>1852</v>
      </c>
      <c r="B201" s="3">
        <v>17</v>
      </c>
      <c r="C201" s="3">
        <v>41</v>
      </c>
      <c r="D201" s="3" t="s">
        <v>1834</v>
      </c>
      <c r="E201" s="4" t="s">
        <v>1853</v>
      </c>
      <c r="F201" s="4" t="s">
        <v>26</v>
      </c>
      <c r="G201" s="8">
        <v>11923374</v>
      </c>
      <c r="H201" s="8">
        <v>10463707</v>
      </c>
      <c r="I201" s="8">
        <v>-1459667</v>
      </c>
      <c r="J201" s="9">
        <v>-0.122</v>
      </c>
      <c r="K201" t="s">
        <v>3254</v>
      </c>
    </row>
    <row r="202" spans="1:11" x14ac:dyDescent="0.35">
      <c r="A202" s="3" t="s">
        <v>1583</v>
      </c>
      <c r="B202" s="3">
        <v>21</v>
      </c>
      <c r="C202" s="3">
        <v>47</v>
      </c>
      <c r="D202" s="3" t="s">
        <v>1533</v>
      </c>
      <c r="E202" s="4" t="s">
        <v>1584</v>
      </c>
      <c r="F202" s="4" t="s">
        <v>21</v>
      </c>
      <c r="G202" s="8">
        <v>8527311</v>
      </c>
      <c r="H202" s="8">
        <v>7073234</v>
      </c>
      <c r="I202" s="8">
        <v>-1454077</v>
      </c>
      <c r="J202" s="9">
        <v>-0.17100000000000001</v>
      </c>
      <c r="K202" t="s">
        <v>3254</v>
      </c>
    </row>
    <row r="203" spans="1:11" x14ac:dyDescent="0.35">
      <c r="A203" s="3" t="s">
        <v>3210</v>
      </c>
      <c r="B203" s="3">
        <v>21</v>
      </c>
      <c r="C203" s="3">
        <v>44</v>
      </c>
      <c r="D203" s="3" t="s">
        <v>3188</v>
      </c>
      <c r="E203" s="4" t="s">
        <v>3211</v>
      </c>
      <c r="F203" s="4" t="s">
        <v>14</v>
      </c>
      <c r="G203" s="8">
        <v>14225680</v>
      </c>
      <c r="H203" s="8">
        <v>12771934</v>
      </c>
      <c r="I203" s="8">
        <v>-1453746</v>
      </c>
      <c r="J203" s="9">
        <v>-0.10199999999999999</v>
      </c>
      <c r="K203" t="s">
        <v>3254</v>
      </c>
    </row>
    <row r="204" spans="1:11" x14ac:dyDescent="0.35">
      <c r="A204" s="3" t="s">
        <v>2262</v>
      </c>
      <c r="B204" s="3">
        <v>2</v>
      </c>
      <c r="C204" s="3">
        <v>4</v>
      </c>
      <c r="D204" s="3" t="s">
        <v>2258</v>
      </c>
      <c r="E204" s="4" t="s">
        <v>2263</v>
      </c>
      <c r="F204" s="4" t="s">
        <v>14</v>
      </c>
      <c r="G204" s="8">
        <v>12037602</v>
      </c>
      <c r="H204" s="8">
        <v>10584803</v>
      </c>
      <c r="I204" s="8">
        <v>-1452799</v>
      </c>
      <c r="J204" s="9">
        <v>-0.121</v>
      </c>
      <c r="K204" t="s">
        <v>3254</v>
      </c>
    </row>
    <row r="205" spans="1:11" x14ac:dyDescent="0.35">
      <c r="A205" s="3" t="s">
        <v>2607</v>
      </c>
      <c r="B205" s="3">
        <v>8</v>
      </c>
      <c r="C205" s="3">
        <v>17</v>
      </c>
      <c r="D205" s="3" t="s">
        <v>2565</v>
      </c>
      <c r="E205" s="4" t="s">
        <v>2608</v>
      </c>
      <c r="F205" s="4" t="s">
        <v>14</v>
      </c>
      <c r="G205" s="8">
        <v>7918332</v>
      </c>
      <c r="H205" s="8">
        <v>6466348</v>
      </c>
      <c r="I205" s="8">
        <v>-1451984</v>
      </c>
      <c r="J205" s="9">
        <v>-0.183</v>
      </c>
      <c r="K205" t="s">
        <v>3254</v>
      </c>
    </row>
    <row r="206" spans="1:11" x14ac:dyDescent="0.35">
      <c r="A206" s="3" t="s">
        <v>993</v>
      </c>
      <c r="B206" s="3">
        <v>8</v>
      </c>
      <c r="C206" s="3">
        <v>18</v>
      </c>
      <c r="D206" s="3" t="s">
        <v>965</v>
      </c>
      <c r="E206" s="4" t="s">
        <v>994</v>
      </c>
      <c r="F206" s="4" t="s">
        <v>21</v>
      </c>
      <c r="G206" s="8">
        <v>8940551</v>
      </c>
      <c r="H206" s="8">
        <v>7489128</v>
      </c>
      <c r="I206" s="8">
        <v>-1451423</v>
      </c>
      <c r="J206" s="9">
        <v>-0.16200000000000001</v>
      </c>
      <c r="K206" t="s">
        <v>3254</v>
      </c>
    </row>
    <row r="207" spans="1:11" x14ac:dyDescent="0.35">
      <c r="A207" s="3" t="s">
        <v>1547</v>
      </c>
      <c r="B207" s="3">
        <v>21</v>
      </c>
      <c r="C207" s="3">
        <v>47</v>
      </c>
      <c r="D207" s="3" t="s">
        <v>1533</v>
      </c>
      <c r="E207" s="4" t="s">
        <v>1548</v>
      </c>
      <c r="F207" s="4" t="s">
        <v>14</v>
      </c>
      <c r="G207" s="8">
        <v>18689820</v>
      </c>
      <c r="H207" s="8">
        <v>17239585</v>
      </c>
      <c r="I207" s="8">
        <v>-1450235</v>
      </c>
      <c r="J207" s="9">
        <v>-7.8E-2</v>
      </c>
      <c r="K207" t="s">
        <v>3254</v>
      </c>
    </row>
    <row r="208" spans="1:11" x14ac:dyDescent="0.35">
      <c r="A208" s="3" t="s">
        <v>1541</v>
      </c>
      <c r="B208" s="3">
        <v>21</v>
      </c>
      <c r="C208" s="3">
        <v>47</v>
      </c>
      <c r="D208" s="3" t="s">
        <v>1533</v>
      </c>
      <c r="E208" s="4" t="s">
        <v>1542</v>
      </c>
      <c r="F208" s="4" t="s">
        <v>29</v>
      </c>
      <c r="G208" s="8">
        <v>12431129</v>
      </c>
      <c r="H208" s="8">
        <v>10982756</v>
      </c>
      <c r="I208" s="8">
        <v>-1448373</v>
      </c>
      <c r="J208" s="9">
        <v>-0.11700000000000001</v>
      </c>
      <c r="K208" t="s">
        <v>3254</v>
      </c>
    </row>
    <row r="209" spans="1:11" x14ac:dyDescent="0.35">
      <c r="A209" s="3" t="s">
        <v>1968</v>
      </c>
      <c r="B209" s="3">
        <v>30</v>
      </c>
      <c r="C209" s="3">
        <v>21</v>
      </c>
      <c r="D209" s="3" t="s">
        <v>1942</v>
      </c>
      <c r="E209" s="4" t="s">
        <v>1969</v>
      </c>
      <c r="F209" s="4" t="s">
        <v>14</v>
      </c>
      <c r="G209" s="8">
        <v>16385994</v>
      </c>
      <c r="H209" s="8">
        <v>14939063</v>
      </c>
      <c r="I209" s="8">
        <v>-1446931</v>
      </c>
      <c r="J209" s="9">
        <v>-8.7999999999999995E-2</v>
      </c>
      <c r="K209" t="s">
        <v>3254</v>
      </c>
    </row>
    <row r="210" spans="1:11" x14ac:dyDescent="0.35">
      <c r="A210" s="3" t="s">
        <v>448</v>
      </c>
      <c r="B210" s="3">
        <v>31</v>
      </c>
      <c r="C210" s="3">
        <v>51</v>
      </c>
      <c r="D210" s="3" t="s">
        <v>438</v>
      </c>
      <c r="E210" s="4" t="s">
        <v>449</v>
      </c>
      <c r="F210" s="4" t="s">
        <v>14</v>
      </c>
      <c r="G210" s="8">
        <v>20990003</v>
      </c>
      <c r="H210" s="8">
        <v>19544883</v>
      </c>
      <c r="I210" s="8">
        <v>-1445120</v>
      </c>
      <c r="J210" s="9">
        <v>-6.9000000000000006E-2</v>
      </c>
      <c r="K210" t="s">
        <v>3254</v>
      </c>
    </row>
    <row r="211" spans="1:11" x14ac:dyDescent="0.35">
      <c r="A211" s="3" t="s">
        <v>335</v>
      </c>
      <c r="B211" s="3">
        <v>7</v>
      </c>
      <c r="C211" s="3">
        <v>8</v>
      </c>
      <c r="D211" s="3" t="s">
        <v>243</v>
      </c>
      <c r="E211" s="4" t="s">
        <v>336</v>
      </c>
      <c r="F211" s="4" t="s">
        <v>14</v>
      </c>
      <c r="G211" s="8">
        <v>5958015</v>
      </c>
      <c r="H211" s="8">
        <v>4521749</v>
      </c>
      <c r="I211" s="8">
        <v>-1436266</v>
      </c>
      <c r="J211" s="9">
        <v>-0.24099999999999999</v>
      </c>
      <c r="K211" t="s">
        <v>3254</v>
      </c>
    </row>
    <row r="212" spans="1:11" x14ac:dyDescent="0.35">
      <c r="A212" s="3" t="s">
        <v>466</v>
      </c>
      <c r="B212" s="3">
        <v>31</v>
      </c>
      <c r="C212" s="3">
        <v>51</v>
      </c>
      <c r="D212" s="3" t="s">
        <v>438</v>
      </c>
      <c r="E212" s="4" t="s">
        <v>467</v>
      </c>
      <c r="F212" s="4" t="s">
        <v>21</v>
      </c>
      <c r="G212" s="8">
        <v>13081261</v>
      </c>
      <c r="H212" s="8">
        <v>11654249</v>
      </c>
      <c r="I212" s="8">
        <v>-1427012</v>
      </c>
      <c r="J212" s="9">
        <v>-0.109</v>
      </c>
      <c r="K212" t="s">
        <v>3254</v>
      </c>
    </row>
    <row r="213" spans="1:11" x14ac:dyDescent="0.35">
      <c r="A213" s="3" t="s">
        <v>2777</v>
      </c>
      <c r="B213" s="3">
        <v>28</v>
      </c>
      <c r="C213" s="3">
        <v>29</v>
      </c>
      <c r="D213" s="3" t="s">
        <v>2753</v>
      </c>
      <c r="E213" s="4" t="s">
        <v>2778</v>
      </c>
      <c r="F213" s="4" t="s">
        <v>21</v>
      </c>
      <c r="G213" s="8">
        <v>9071101</v>
      </c>
      <c r="H213" s="8">
        <v>7645056</v>
      </c>
      <c r="I213" s="8">
        <v>-1426045</v>
      </c>
      <c r="J213" s="9">
        <v>-0.157</v>
      </c>
      <c r="K213" t="s">
        <v>3254</v>
      </c>
    </row>
    <row r="214" spans="1:11" x14ac:dyDescent="0.35">
      <c r="A214" s="3" t="s">
        <v>1677</v>
      </c>
      <c r="B214" s="3">
        <v>29</v>
      </c>
      <c r="C214" s="3">
        <v>23</v>
      </c>
      <c r="D214" s="3" t="s">
        <v>1633</v>
      </c>
      <c r="E214" s="4" t="s">
        <v>1678</v>
      </c>
      <c r="F214" s="4" t="s">
        <v>14</v>
      </c>
      <c r="G214" s="8">
        <v>11928672</v>
      </c>
      <c r="H214" s="8">
        <v>10504297</v>
      </c>
      <c r="I214" s="8">
        <v>-1424375</v>
      </c>
      <c r="J214" s="9">
        <v>-0.11899999999999999</v>
      </c>
      <c r="K214" t="s">
        <v>3254</v>
      </c>
    </row>
    <row r="215" spans="1:11" x14ac:dyDescent="0.35">
      <c r="A215" s="3" t="s">
        <v>916</v>
      </c>
      <c r="B215" s="3">
        <v>10</v>
      </c>
      <c r="C215" s="3">
        <v>11</v>
      </c>
      <c r="D215" s="3" t="s">
        <v>896</v>
      </c>
      <c r="E215" s="4" t="s">
        <v>917</v>
      </c>
      <c r="F215" s="4" t="s">
        <v>29</v>
      </c>
      <c r="G215" s="8">
        <v>13416504</v>
      </c>
      <c r="H215" s="8">
        <v>11993926</v>
      </c>
      <c r="I215" s="8">
        <v>-1422578</v>
      </c>
      <c r="J215" s="9">
        <v>-0.106</v>
      </c>
      <c r="K215" t="s">
        <v>3254</v>
      </c>
    </row>
    <row r="216" spans="1:11" x14ac:dyDescent="0.35">
      <c r="A216" s="3" t="s">
        <v>313</v>
      </c>
      <c r="B216" s="3">
        <v>7</v>
      </c>
      <c r="C216" s="3">
        <v>8</v>
      </c>
      <c r="D216" s="3" t="s">
        <v>243</v>
      </c>
      <c r="E216" s="4" t="s">
        <v>314</v>
      </c>
      <c r="F216" s="4" t="s">
        <v>21</v>
      </c>
      <c r="G216" s="8">
        <v>7661489</v>
      </c>
      <c r="H216" s="8">
        <v>6243699</v>
      </c>
      <c r="I216" s="8">
        <v>-1417790</v>
      </c>
      <c r="J216" s="9">
        <v>-0.185</v>
      </c>
      <c r="K216" t="s">
        <v>3254</v>
      </c>
    </row>
    <row r="217" spans="1:11" x14ac:dyDescent="0.35">
      <c r="A217" s="3" t="s">
        <v>2898</v>
      </c>
      <c r="B217" s="3">
        <v>75</v>
      </c>
      <c r="C217" s="3">
        <v>16</v>
      </c>
      <c r="D217" s="3" t="s">
        <v>2790</v>
      </c>
      <c r="E217" s="4" t="s">
        <v>2899</v>
      </c>
      <c r="F217" s="4" t="s">
        <v>434</v>
      </c>
      <c r="G217" s="8">
        <v>32387312</v>
      </c>
      <c r="H217" s="8">
        <v>30969541</v>
      </c>
      <c r="I217" s="8">
        <v>-1417771</v>
      </c>
      <c r="J217" s="9">
        <v>-4.3999999999999997E-2</v>
      </c>
      <c r="K217" t="s">
        <v>3254</v>
      </c>
    </row>
    <row r="218" spans="1:11" x14ac:dyDescent="0.35">
      <c r="A218" s="3" t="s">
        <v>374</v>
      </c>
      <c r="B218" s="3">
        <v>19</v>
      </c>
      <c r="C218" s="3">
        <v>42</v>
      </c>
      <c r="D218" s="3" t="s">
        <v>352</v>
      </c>
      <c r="E218" s="4" t="s">
        <v>375</v>
      </c>
      <c r="F218" s="4" t="s">
        <v>14</v>
      </c>
      <c r="G218" s="8">
        <v>7956569</v>
      </c>
      <c r="H218" s="8">
        <v>6544747</v>
      </c>
      <c r="I218" s="8">
        <v>-1411822</v>
      </c>
      <c r="J218" s="9">
        <v>-0.17699999999999999</v>
      </c>
      <c r="K218" t="s">
        <v>3254</v>
      </c>
    </row>
    <row r="219" spans="1:11" x14ac:dyDescent="0.35">
      <c r="A219" s="3" t="s">
        <v>991</v>
      </c>
      <c r="B219" s="3">
        <v>8</v>
      </c>
      <c r="C219" s="3">
        <v>18</v>
      </c>
      <c r="D219" s="3" t="s">
        <v>965</v>
      </c>
      <c r="E219" s="4" t="s">
        <v>992</v>
      </c>
      <c r="F219" s="4" t="s">
        <v>21</v>
      </c>
      <c r="G219" s="8">
        <v>8575329</v>
      </c>
      <c r="H219" s="8">
        <v>7165095</v>
      </c>
      <c r="I219" s="8">
        <v>-1410234</v>
      </c>
      <c r="J219" s="9">
        <v>-0.16400000000000001</v>
      </c>
      <c r="K219" t="s">
        <v>3254</v>
      </c>
    </row>
    <row r="220" spans="1:11" x14ac:dyDescent="0.35">
      <c r="A220" s="3" t="s">
        <v>2024</v>
      </c>
      <c r="B220" s="3">
        <v>22</v>
      </c>
      <c r="C220" s="3">
        <v>46</v>
      </c>
      <c r="D220" s="3" t="s">
        <v>1980</v>
      </c>
      <c r="E220" s="4" t="s">
        <v>2025</v>
      </c>
      <c r="F220" s="4" t="s">
        <v>21</v>
      </c>
      <c r="G220" s="8">
        <v>12319038</v>
      </c>
      <c r="H220" s="8">
        <v>10908905</v>
      </c>
      <c r="I220" s="8">
        <v>-1410133</v>
      </c>
      <c r="J220" s="9">
        <v>-0.114</v>
      </c>
      <c r="K220" t="s">
        <v>3254</v>
      </c>
    </row>
    <row r="221" spans="1:11" x14ac:dyDescent="0.35">
      <c r="A221" s="3" t="s">
        <v>1304</v>
      </c>
      <c r="B221" s="3">
        <v>15</v>
      </c>
      <c r="C221" s="3">
        <v>39</v>
      </c>
      <c r="D221" s="3" t="s">
        <v>1268</v>
      </c>
      <c r="E221" s="4" t="s">
        <v>1305</v>
      </c>
      <c r="F221" s="4" t="s">
        <v>29</v>
      </c>
      <c r="G221" s="8">
        <v>8656914</v>
      </c>
      <c r="H221" s="8">
        <v>7249038</v>
      </c>
      <c r="I221" s="8">
        <v>-1407876</v>
      </c>
      <c r="J221" s="9">
        <v>-0.16300000000000001</v>
      </c>
      <c r="K221" t="s">
        <v>3254</v>
      </c>
    </row>
    <row r="222" spans="1:11" x14ac:dyDescent="0.35">
      <c r="A222" s="3" t="s">
        <v>1679</v>
      </c>
      <c r="B222" s="3">
        <v>29</v>
      </c>
      <c r="C222" s="3">
        <v>23</v>
      </c>
      <c r="D222" s="3" t="s">
        <v>1633</v>
      </c>
      <c r="E222" s="4" t="s">
        <v>1680</v>
      </c>
      <c r="F222" s="4" t="s">
        <v>21</v>
      </c>
      <c r="G222" s="8">
        <v>10222001</v>
      </c>
      <c r="H222" s="8">
        <v>8815935</v>
      </c>
      <c r="I222" s="8">
        <v>-1406066</v>
      </c>
      <c r="J222" s="9">
        <v>-0.13800000000000001</v>
      </c>
      <c r="K222" t="s">
        <v>3254</v>
      </c>
    </row>
    <row r="223" spans="1:11" x14ac:dyDescent="0.35">
      <c r="A223" s="3" t="s">
        <v>1803</v>
      </c>
      <c r="B223" s="3">
        <v>2</v>
      </c>
      <c r="C223" s="3">
        <v>1</v>
      </c>
      <c r="D223" s="3" t="s">
        <v>1739</v>
      </c>
      <c r="E223" s="4" t="s">
        <v>1804</v>
      </c>
      <c r="F223" s="4" t="s">
        <v>21</v>
      </c>
      <c r="G223" s="8">
        <v>9015045</v>
      </c>
      <c r="H223" s="8">
        <v>7609695</v>
      </c>
      <c r="I223" s="8">
        <v>-1405350</v>
      </c>
      <c r="J223" s="9">
        <v>-0.156</v>
      </c>
      <c r="K223" t="s">
        <v>3254</v>
      </c>
    </row>
    <row r="224" spans="1:11" x14ac:dyDescent="0.35">
      <c r="A224" s="3" t="s">
        <v>285</v>
      </c>
      <c r="B224" s="3">
        <v>4</v>
      </c>
      <c r="C224" s="3">
        <v>8</v>
      </c>
      <c r="D224" s="3" t="s">
        <v>243</v>
      </c>
      <c r="E224" s="4" t="s">
        <v>286</v>
      </c>
      <c r="F224" s="4" t="s">
        <v>11</v>
      </c>
      <c r="G224" s="8">
        <v>6623639</v>
      </c>
      <c r="H224" s="8">
        <v>5218556</v>
      </c>
      <c r="I224" s="8">
        <v>-1405083</v>
      </c>
      <c r="J224" s="9">
        <v>-0.21199999999999999</v>
      </c>
      <c r="K224" t="s">
        <v>3254</v>
      </c>
    </row>
    <row r="225" spans="1:11" x14ac:dyDescent="0.35">
      <c r="A225" s="3" t="s">
        <v>930</v>
      </c>
      <c r="B225" s="3">
        <v>10</v>
      </c>
      <c r="C225" s="3">
        <v>11</v>
      </c>
      <c r="D225" s="3" t="s">
        <v>896</v>
      </c>
      <c r="E225" s="4" t="s">
        <v>931</v>
      </c>
      <c r="F225" s="4" t="s">
        <v>21</v>
      </c>
      <c r="G225" s="8">
        <v>10387913</v>
      </c>
      <c r="H225" s="8">
        <v>8983315</v>
      </c>
      <c r="I225" s="8">
        <v>-1404598</v>
      </c>
      <c r="J225" s="9">
        <v>-0.13500000000000001</v>
      </c>
      <c r="K225" t="s">
        <v>3254</v>
      </c>
    </row>
    <row r="226" spans="1:11" x14ac:dyDescent="0.35">
      <c r="A226" s="3" t="s">
        <v>3216</v>
      </c>
      <c r="B226" s="3">
        <v>21</v>
      </c>
      <c r="C226" s="3">
        <v>44</v>
      </c>
      <c r="D226" s="3" t="s">
        <v>3188</v>
      </c>
      <c r="E226" s="4" t="s">
        <v>3217</v>
      </c>
      <c r="F226" s="4" t="s">
        <v>21</v>
      </c>
      <c r="G226" s="8">
        <v>12521981</v>
      </c>
      <c r="H226" s="8">
        <v>11117739</v>
      </c>
      <c r="I226" s="8">
        <v>-1404242</v>
      </c>
      <c r="J226" s="9">
        <v>-0.112</v>
      </c>
      <c r="K226" t="s">
        <v>3254</v>
      </c>
    </row>
    <row r="227" spans="1:11" x14ac:dyDescent="0.35">
      <c r="A227" s="3" t="s">
        <v>2382</v>
      </c>
      <c r="B227" s="3">
        <v>5</v>
      </c>
      <c r="C227" s="3">
        <v>9</v>
      </c>
      <c r="D227" s="3" t="s">
        <v>2354</v>
      </c>
      <c r="E227" s="4" t="s">
        <v>2383</v>
      </c>
      <c r="F227" s="4" t="s">
        <v>26</v>
      </c>
      <c r="G227" s="8">
        <v>9354042</v>
      </c>
      <c r="H227" s="8">
        <v>7959222</v>
      </c>
      <c r="I227" s="8">
        <v>-1394820</v>
      </c>
      <c r="J227" s="9">
        <v>-0.14899999999999999</v>
      </c>
      <c r="K227" t="s">
        <v>3254</v>
      </c>
    </row>
    <row r="228" spans="1:11" x14ac:dyDescent="0.35">
      <c r="A228" s="3" t="s">
        <v>1498</v>
      </c>
      <c r="B228" s="3">
        <v>17</v>
      </c>
      <c r="C228" s="3">
        <v>40</v>
      </c>
      <c r="D228" s="3" t="s">
        <v>1486</v>
      </c>
      <c r="E228" s="4" t="s">
        <v>1499</v>
      </c>
      <c r="F228" s="4" t="s">
        <v>14</v>
      </c>
      <c r="G228" s="8">
        <v>7899904</v>
      </c>
      <c r="H228" s="8">
        <v>6506103</v>
      </c>
      <c r="I228" s="8">
        <v>-1393801</v>
      </c>
      <c r="J228" s="9">
        <v>-0.17599999999999999</v>
      </c>
      <c r="K228" t="s">
        <v>3254</v>
      </c>
    </row>
    <row r="229" spans="1:11" x14ac:dyDescent="0.35">
      <c r="A229" s="3" t="s">
        <v>944</v>
      </c>
      <c r="B229" s="3">
        <v>10</v>
      </c>
      <c r="C229" s="3">
        <v>11</v>
      </c>
      <c r="D229" s="3" t="s">
        <v>896</v>
      </c>
      <c r="E229" s="4" t="s">
        <v>945</v>
      </c>
      <c r="F229" s="4" t="s">
        <v>26</v>
      </c>
      <c r="G229" s="8">
        <v>8758974</v>
      </c>
      <c r="H229" s="8">
        <v>7366382</v>
      </c>
      <c r="I229" s="8">
        <v>-1392592</v>
      </c>
      <c r="J229" s="9">
        <v>-0.159</v>
      </c>
      <c r="K229" t="s">
        <v>3254</v>
      </c>
    </row>
    <row r="230" spans="1:11" x14ac:dyDescent="0.35">
      <c r="A230" s="3" t="s">
        <v>1141</v>
      </c>
      <c r="B230" s="3">
        <v>25</v>
      </c>
      <c r="C230" s="3">
        <v>24</v>
      </c>
      <c r="D230" s="3" t="s">
        <v>1127</v>
      </c>
      <c r="E230" s="4" t="s">
        <v>1142</v>
      </c>
      <c r="F230" s="4" t="s">
        <v>26</v>
      </c>
      <c r="G230" s="8">
        <v>13226273</v>
      </c>
      <c r="H230" s="8">
        <v>11837191</v>
      </c>
      <c r="I230" s="8">
        <v>-1389082</v>
      </c>
      <c r="J230" s="9">
        <v>-0.105</v>
      </c>
      <c r="K230" t="s">
        <v>3254</v>
      </c>
    </row>
    <row r="231" spans="1:11" x14ac:dyDescent="0.35">
      <c r="A231" s="3" t="s">
        <v>2744</v>
      </c>
      <c r="B231" s="3">
        <v>10</v>
      </c>
      <c r="C231" s="3">
        <v>14</v>
      </c>
      <c r="D231" s="3" t="s">
        <v>2686</v>
      </c>
      <c r="E231" s="4" t="s">
        <v>2745</v>
      </c>
      <c r="F231" s="4" t="s">
        <v>21</v>
      </c>
      <c r="G231" s="8">
        <v>8196857</v>
      </c>
      <c r="H231" s="8">
        <v>6809947</v>
      </c>
      <c r="I231" s="8">
        <v>-1386910</v>
      </c>
      <c r="J231" s="9">
        <v>-0.16900000000000001</v>
      </c>
      <c r="K231" t="s">
        <v>3254</v>
      </c>
    </row>
    <row r="232" spans="1:11" x14ac:dyDescent="0.35">
      <c r="A232" s="3" t="s">
        <v>2000</v>
      </c>
      <c r="B232" s="3">
        <v>18</v>
      </c>
      <c r="C232" s="3">
        <v>46</v>
      </c>
      <c r="D232" s="3" t="s">
        <v>1980</v>
      </c>
      <c r="E232" s="4" t="s">
        <v>2001</v>
      </c>
      <c r="F232" s="4" t="s">
        <v>21</v>
      </c>
      <c r="G232" s="8">
        <v>11966258</v>
      </c>
      <c r="H232" s="8">
        <v>10580762</v>
      </c>
      <c r="I232" s="8">
        <v>-1385496</v>
      </c>
      <c r="J232" s="9">
        <v>-0.11600000000000001</v>
      </c>
      <c r="K232" t="s">
        <v>3254</v>
      </c>
    </row>
    <row r="233" spans="1:11" x14ac:dyDescent="0.35">
      <c r="A233" s="3" t="s">
        <v>1296</v>
      </c>
      <c r="B233" s="3">
        <v>15</v>
      </c>
      <c r="C233" s="3">
        <v>39</v>
      </c>
      <c r="D233" s="3" t="s">
        <v>1268</v>
      </c>
      <c r="E233" s="4" t="s">
        <v>1297</v>
      </c>
      <c r="F233" s="4" t="s">
        <v>21</v>
      </c>
      <c r="G233" s="8">
        <v>11939160</v>
      </c>
      <c r="H233" s="8">
        <v>10554757</v>
      </c>
      <c r="I233" s="8">
        <v>-1384403</v>
      </c>
      <c r="J233" s="9">
        <v>-0.11600000000000001</v>
      </c>
      <c r="K233" t="s">
        <v>3254</v>
      </c>
    </row>
    <row r="234" spans="1:11" x14ac:dyDescent="0.35">
      <c r="A234" s="3" t="s">
        <v>808</v>
      </c>
      <c r="B234" s="3">
        <v>31</v>
      </c>
      <c r="C234" s="3">
        <v>50</v>
      </c>
      <c r="D234" s="3" t="s">
        <v>770</v>
      </c>
      <c r="E234" s="4" t="s">
        <v>809</v>
      </c>
      <c r="F234" s="4" t="s">
        <v>434</v>
      </c>
      <c r="G234" s="8">
        <v>18357458</v>
      </c>
      <c r="H234" s="8">
        <v>16975114</v>
      </c>
      <c r="I234" s="8">
        <v>-1382344</v>
      </c>
      <c r="J234" s="9">
        <v>-7.4999999999999997E-2</v>
      </c>
      <c r="K234" t="s">
        <v>3254</v>
      </c>
    </row>
    <row r="235" spans="1:11" x14ac:dyDescent="0.35">
      <c r="A235" s="3" t="s">
        <v>2994</v>
      </c>
      <c r="B235" s="3">
        <v>11</v>
      </c>
      <c r="C235" s="3">
        <v>13</v>
      </c>
      <c r="D235" s="3" t="s">
        <v>2940</v>
      </c>
      <c r="E235" s="4" t="s">
        <v>2995</v>
      </c>
      <c r="F235" s="4" t="s">
        <v>21</v>
      </c>
      <c r="G235" s="8">
        <v>8815812</v>
      </c>
      <c r="H235" s="8">
        <v>7439088</v>
      </c>
      <c r="I235" s="8">
        <v>-1376724</v>
      </c>
      <c r="J235" s="9">
        <v>-0.156</v>
      </c>
      <c r="K235" t="s">
        <v>3254</v>
      </c>
    </row>
    <row r="236" spans="1:11" x14ac:dyDescent="0.35">
      <c r="A236" s="3" t="s">
        <v>2619</v>
      </c>
      <c r="B236" s="3">
        <v>8</v>
      </c>
      <c r="C236" s="3">
        <v>17</v>
      </c>
      <c r="D236" s="3" t="s">
        <v>2565</v>
      </c>
      <c r="E236" s="4" t="s">
        <v>2620</v>
      </c>
      <c r="F236" s="4" t="s">
        <v>21</v>
      </c>
      <c r="G236" s="8">
        <v>8035793</v>
      </c>
      <c r="H236" s="8">
        <v>6659317</v>
      </c>
      <c r="I236" s="8">
        <v>-1376476</v>
      </c>
      <c r="J236" s="9">
        <v>-0.17100000000000001</v>
      </c>
      <c r="K236" t="s">
        <v>3254</v>
      </c>
    </row>
    <row r="237" spans="1:11" x14ac:dyDescent="0.35">
      <c r="A237" s="3" t="s">
        <v>228</v>
      </c>
      <c r="B237" s="3">
        <v>20</v>
      </c>
      <c r="C237" s="3">
        <v>38</v>
      </c>
      <c r="D237" s="3" t="s">
        <v>180</v>
      </c>
      <c r="E237" s="4" t="s">
        <v>229</v>
      </c>
      <c r="F237" s="4" t="s">
        <v>21</v>
      </c>
      <c r="G237" s="8">
        <v>9968577</v>
      </c>
      <c r="H237" s="8">
        <v>8592813</v>
      </c>
      <c r="I237" s="8">
        <v>-1375764</v>
      </c>
      <c r="J237" s="9">
        <v>-0.13800000000000001</v>
      </c>
      <c r="K237" t="s">
        <v>3254</v>
      </c>
    </row>
    <row r="238" spans="1:11" x14ac:dyDescent="0.35">
      <c r="A238" s="3" t="s">
        <v>196</v>
      </c>
      <c r="B238" s="3">
        <v>15</v>
      </c>
      <c r="C238" s="3">
        <v>38</v>
      </c>
      <c r="D238" s="3" t="s">
        <v>180</v>
      </c>
      <c r="E238" s="4" t="s">
        <v>197</v>
      </c>
      <c r="F238" s="4" t="s">
        <v>21</v>
      </c>
      <c r="G238" s="8">
        <v>14651777</v>
      </c>
      <c r="H238" s="8">
        <v>13282579</v>
      </c>
      <c r="I238" s="8">
        <v>-1369198</v>
      </c>
      <c r="J238" s="9">
        <v>-9.2999999999999999E-2</v>
      </c>
      <c r="K238" t="s">
        <v>3254</v>
      </c>
    </row>
    <row r="239" spans="1:11" x14ac:dyDescent="0.35">
      <c r="A239" s="3" t="s">
        <v>1732</v>
      </c>
      <c r="B239" s="3">
        <v>22</v>
      </c>
      <c r="C239" s="3">
        <v>45</v>
      </c>
      <c r="D239" s="3" t="s">
        <v>1700</v>
      </c>
      <c r="E239" s="4" t="s">
        <v>1733</v>
      </c>
      <c r="F239" s="4" t="s">
        <v>21</v>
      </c>
      <c r="G239" s="8">
        <v>8562198</v>
      </c>
      <c r="H239" s="8">
        <v>7195010</v>
      </c>
      <c r="I239" s="8">
        <v>-1367188</v>
      </c>
      <c r="J239" s="9">
        <v>-0.16</v>
      </c>
      <c r="K239" t="s">
        <v>3254</v>
      </c>
    </row>
    <row r="240" spans="1:11" x14ac:dyDescent="0.35">
      <c r="A240" s="12" t="s">
        <v>202</v>
      </c>
      <c r="B240" s="12">
        <v>15</v>
      </c>
      <c r="C240" s="12">
        <v>38</v>
      </c>
      <c r="D240" s="12" t="s">
        <v>180</v>
      </c>
      <c r="E240" s="13" t="s">
        <v>203</v>
      </c>
      <c r="F240" s="13" t="s">
        <v>21</v>
      </c>
      <c r="G240" s="14">
        <v>6801475</v>
      </c>
      <c r="H240" s="14">
        <v>5435521</v>
      </c>
      <c r="I240" s="14">
        <v>-1365954</v>
      </c>
      <c r="J240" s="15">
        <v>-0.20100000000000001</v>
      </c>
      <c r="K240" t="s">
        <v>3254</v>
      </c>
    </row>
    <row r="241" spans="1:11" x14ac:dyDescent="0.35">
      <c r="A241" s="3" t="s">
        <v>2698</v>
      </c>
      <c r="B241" s="3">
        <v>9</v>
      </c>
      <c r="C241" s="3">
        <v>14</v>
      </c>
      <c r="D241" s="3" t="s">
        <v>2686</v>
      </c>
      <c r="E241" s="4" t="s">
        <v>2699</v>
      </c>
      <c r="F241" s="4" t="s">
        <v>21</v>
      </c>
      <c r="G241" s="8">
        <v>9072007</v>
      </c>
      <c r="H241" s="8">
        <v>7706997</v>
      </c>
      <c r="I241" s="8">
        <v>-1365010</v>
      </c>
      <c r="J241" s="9">
        <v>-0.15</v>
      </c>
      <c r="K241" t="s">
        <v>3254</v>
      </c>
    </row>
    <row r="242" spans="1:11" x14ac:dyDescent="0.35">
      <c r="A242" s="3" t="s">
        <v>1726</v>
      </c>
      <c r="B242" s="3">
        <v>22</v>
      </c>
      <c r="C242" s="3">
        <v>45</v>
      </c>
      <c r="D242" s="3" t="s">
        <v>1700</v>
      </c>
      <c r="E242" s="4" t="s">
        <v>1727</v>
      </c>
      <c r="F242" s="4" t="s">
        <v>21</v>
      </c>
      <c r="G242" s="8">
        <v>8341065</v>
      </c>
      <c r="H242" s="8">
        <v>6976518</v>
      </c>
      <c r="I242" s="8">
        <v>-1364547</v>
      </c>
      <c r="J242" s="9">
        <v>-0.16400000000000001</v>
      </c>
      <c r="K242" t="s">
        <v>3254</v>
      </c>
    </row>
    <row r="243" spans="1:11" x14ac:dyDescent="0.35">
      <c r="A243" s="3" t="s">
        <v>307</v>
      </c>
      <c r="B243" s="3">
        <v>7</v>
      </c>
      <c r="C243" s="3">
        <v>8</v>
      </c>
      <c r="D243" s="3" t="s">
        <v>243</v>
      </c>
      <c r="E243" s="4" t="s">
        <v>308</v>
      </c>
      <c r="F243" s="4" t="s">
        <v>11</v>
      </c>
      <c r="G243" s="8">
        <v>6260532</v>
      </c>
      <c r="H243" s="8">
        <v>4898249</v>
      </c>
      <c r="I243" s="8">
        <v>-1362283</v>
      </c>
      <c r="J243" s="9">
        <v>-0.218</v>
      </c>
      <c r="K243" t="s">
        <v>3254</v>
      </c>
    </row>
    <row r="244" spans="1:11" x14ac:dyDescent="0.35">
      <c r="A244" s="3" t="s">
        <v>596</v>
      </c>
      <c r="B244" s="3">
        <v>20</v>
      </c>
      <c r="C244" s="3">
        <v>43</v>
      </c>
      <c r="D244" s="3" t="s">
        <v>574</v>
      </c>
      <c r="E244" s="4" t="s">
        <v>597</v>
      </c>
      <c r="F244" s="4" t="s">
        <v>21</v>
      </c>
      <c r="G244" s="8">
        <v>15138838</v>
      </c>
      <c r="H244" s="8">
        <v>13777842</v>
      </c>
      <c r="I244" s="8">
        <v>-1360996</v>
      </c>
      <c r="J244" s="9">
        <v>-0.09</v>
      </c>
      <c r="K244" t="s">
        <v>3254</v>
      </c>
    </row>
    <row r="245" spans="1:11" x14ac:dyDescent="0.35">
      <c r="A245" s="3" t="s">
        <v>2775</v>
      </c>
      <c r="B245" s="3">
        <v>28</v>
      </c>
      <c r="C245" s="3">
        <v>29</v>
      </c>
      <c r="D245" s="3" t="s">
        <v>2753</v>
      </c>
      <c r="E245" s="4" t="s">
        <v>2776</v>
      </c>
      <c r="F245" s="4" t="s">
        <v>21</v>
      </c>
      <c r="G245" s="8">
        <v>9066663</v>
      </c>
      <c r="H245" s="8">
        <v>7707713</v>
      </c>
      <c r="I245" s="8">
        <v>-1358950</v>
      </c>
      <c r="J245" s="9">
        <v>-0.15</v>
      </c>
      <c r="K245" t="s">
        <v>3254</v>
      </c>
    </row>
    <row r="246" spans="1:11" x14ac:dyDescent="0.35">
      <c r="A246" s="3" t="s">
        <v>2055</v>
      </c>
      <c r="B246" s="3">
        <v>19</v>
      </c>
      <c r="C246" s="3">
        <v>37</v>
      </c>
      <c r="D246" s="3" t="s">
        <v>2035</v>
      </c>
      <c r="E246" s="4" t="s">
        <v>2056</v>
      </c>
      <c r="F246" s="4" t="s">
        <v>21</v>
      </c>
      <c r="G246" s="8">
        <v>10424600</v>
      </c>
      <c r="H246" s="8">
        <v>9065917</v>
      </c>
      <c r="I246" s="8">
        <v>-1358683</v>
      </c>
      <c r="J246" s="9">
        <v>-0.13</v>
      </c>
      <c r="K246" t="s">
        <v>3254</v>
      </c>
    </row>
    <row r="247" spans="1:11" x14ac:dyDescent="0.35">
      <c r="A247" s="3" t="s">
        <v>2241</v>
      </c>
      <c r="B247" s="3">
        <v>26</v>
      </c>
      <c r="C247" s="3">
        <v>19</v>
      </c>
      <c r="D247" s="3" t="s">
        <v>2205</v>
      </c>
      <c r="E247" s="4" t="s">
        <v>2242</v>
      </c>
      <c r="F247" s="4" t="s">
        <v>14</v>
      </c>
      <c r="G247" s="8">
        <v>9868722</v>
      </c>
      <c r="H247" s="8">
        <v>8510792</v>
      </c>
      <c r="I247" s="8">
        <v>-1357930</v>
      </c>
      <c r="J247" s="9">
        <v>-0.13800000000000001</v>
      </c>
      <c r="K247" t="s">
        <v>3254</v>
      </c>
    </row>
    <row r="248" spans="1:11" x14ac:dyDescent="0.35">
      <c r="A248" s="3" t="s">
        <v>139</v>
      </c>
      <c r="B248" s="3">
        <v>27</v>
      </c>
      <c r="C248" s="3">
        <v>32</v>
      </c>
      <c r="D248" s="3" t="s">
        <v>121</v>
      </c>
      <c r="E248" s="4" t="s">
        <v>140</v>
      </c>
      <c r="F248" s="4" t="s">
        <v>21</v>
      </c>
      <c r="G248" s="8">
        <v>14214853</v>
      </c>
      <c r="H248" s="8">
        <v>12857631</v>
      </c>
      <c r="I248" s="8">
        <v>-1357222</v>
      </c>
      <c r="J248" s="9">
        <v>-9.5000000000000001E-2</v>
      </c>
      <c r="K248" t="s">
        <v>3254</v>
      </c>
    </row>
    <row r="249" spans="1:11" x14ac:dyDescent="0.35">
      <c r="A249" s="3" t="s">
        <v>8</v>
      </c>
      <c r="B249" s="3">
        <v>3</v>
      </c>
      <c r="C249" s="3">
        <v>7</v>
      </c>
      <c r="D249" s="3" t="s">
        <v>9</v>
      </c>
      <c r="E249" s="4" t="s">
        <v>10</v>
      </c>
      <c r="F249" s="4" t="s">
        <v>11</v>
      </c>
      <c r="G249" s="8">
        <v>5208343</v>
      </c>
      <c r="H249" s="8">
        <v>3856017</v>
      </c>
      <c r="I249" s="8">
        <v>-1352326</v>
      </c>
      <c r="J249" s="9">
        <v>-0.26</v>
      </c>
      <c r="K249" t="s">
        <v>3254</v>
      </c>
    </row>
    <row r="250" spans="1:11" x14ac:dyDescent="0.35">
      <c r="A250" s="3" t="s">
        <v>1522</v>
      </c>
      <c r="B250" s="3">
        <v>22</v>
      </c>
      <c r="C250" s="3">
        <v>40</v>
      </c>
      <c r="D250" s="3" t="s">
        <v>1486</v>
      </c>
      <c r="E250" s="4" t="s">
        <v>1523</v>
      </c>
      <c r="F250" s="4" t="s">
        <v>21</v>
      </c>
      <c r="G250" s="8">
        <v>10494673</v>
      </c>
      <c r="H250" s="8">
        <v>9143114</v>
      </c>
      <c r="I250" s="8">
        <v>-1351559</v>
      </c>
      <c r="J250" s="9">
        <v>-0.129</v>
      </c>
      <c r="K250" t="s">
        <v>3254</v>
      </c>
    </row>
    <row r="251" spans="1:11" x14ac:dyDescent="0.35">
      <c r="A251" s="3" t="s">
        <v>1618</v>
      </c>
      <c r="B251" s="3">
        <v>30</v>
      </c>
      <c r="C251" s="3">
        <v>25</v>
      </c>
      <c r="D251" s="3" t="s">
        <v>1592</v>
      </c>
      <c r="E251" s="4" t="s">
        <v>1619</v>
      </c>
      <c r="F251" s="4" t="s">
        <v>21</v>
      </c>
      <c r="G251" s="8">
        <v>11638456</v>
      </c>
      <c r="H251" s="8">
        <v>10288900</v>
      </c>
      <c r="I251" s="8">
        <v>-1349556</v>
      </c>
      <c r="J251" s="9">
        <v>-0.11600000000000001</v>
      </c>
      <c r="K251" t="s">
        <v>3254</v>
      </c>
    </row>
    <row r="252" spans="1:11" x14ac:dyDescent="0.35">
      <c r="A252" s="3" t="s">
        <v>776</v>
      </c>
      <c r="B252" s="3">
        <v>31</v>
      </c>
      <c r="C252" s="3">
        <v>50</v>
      </c>
      <c r="D252" s="3" t="s">
        <v>770</v>
      </c>
      <c r="E252" s="4" t="s">
        <v>777</v>
      </c>
      <c r="F252" s="4" t="s">
        <v>11</v>
      </c>
      <c r="G252" s="8">
        <v>36528146</v>
      </c>
      <c r="H252" s="8">
        <v>35180744</v>
      </c>
      <c r="I252" s="8">
        <v>-1347402</v>
      </c>
      <c r="J252" s="9">
        <v>-3.6999999999999998E-2</v>
      </c>
      <c r="K252" t="s">
        <v>3254</v>
      </c>
    </row>
    <row r="253" spans="1:11" x14ac:dyDescent="0.35">
      <c r="A253" s="3" t="s">
        <v>3173</v>
      </c>
      <c r="B253" s="3">
        <v>30</v>
      </c>
      <c r="C253" s="3">
        <v>26</v>
      </c>
      <c r="D253" s="3" t="s">
        <v>3121</v>
      </c>
      <c r="E253" s="4" t="s">
        <v>3174</v>
      </c>
      <c r="F253" s="4" t="s">
        <v>21</v>
      </c>
      <c r="G253" s="8">
        <v>10769763</v>
      </c>
      <c r="H253" s="8">
        <v>9425723</v>
      </c>
      <c r="I253" s="8">
        <v>-1344040</v>
      </c>
      <c r="J253" s="9">
        <v>-0.125</v>
      </c>
      <c r="K253" t="s">
        <v>3254</v>
      </c>
    </row>
    <row r="254" spans="1:11" x14ac:dyDescent="0.35">
      <c r="A254" s="3" t="s">
        <v>1212</v>
      </c>
      <c r="B254" s="3">
        <v>14</v>
      </c>
      <c r="C254" s="3">
        <v>34</v>
      </c>
      <c r="D254" s="3" t="s">
        <v>1194</v>
      </c>
      <c r="E254" s="4" t="s">
        <v>1213</v>
      </c>
      <c r="F254" s="4" t="s">
        <v>26</v>
      </c>
      <c r="G254" s="8">
        <v>12406898</v>
      </c>
      <c r="H254" s="8">
        <v>11064497</v>
      </c>
      <c r="I254" s="8">
        <v>-1342401</v>
      </c>
      <c r="J254" s="9">
        <v>-0.108</v>
      </c>
      <c r="K254" t="s">
        <v>3254</v>
      </c>
    </row>
    <row r="255" spans="1:11" x14ac:dyDescent="0.35">
      <c r="A255" s="3" t="s">
        <v>2075</v>
      </c>
      <c r="B255" s="3">
        <v>19</v>
      </c>
      <c r="C255" s="3">
        <v>37</v>
      </c>
      <c r="D255" s="3" t="s">
        <v>2035</v>
      </c>
      <c r="E255" s="4" t="s">
        <v>2076</v>
      </c>
      <c r="F255" s="4" t="s">
        <v>11</v>
      </c>
      <c r="G255" s="8">
        <v>14015317</v>
      </c>
      <c r="H255" s="8">
        <v>12673719</v>
      </c>
      <c r="I255" s="8">
        <v>-1341598</v>
      </c>
      <c r="J255" s="9">
        <v>-9.6000000000000002E-2</v>
      </c>
      <c r="K255" t="s">
        <v>3254</v>
      </c>
    </row>
    <row r="256" spans="1:11" x14ac:dyDescent="0.35">
      <c r="A256" s="3" t="s">
        <v>1003</v>
      </c>
      <c r="B256" s="3">
        <v>8</v>
      </c>
      <c r="C256" s="3">
        <v>18</v>
      </c>
      <c r="D256" s="3" t="s">
        <v>965</v>
      </c>
      <c r="E256" s="4" t="s">
        <v>1004</v>
      </c>
      <c r="F256" s="4" t="s">
        <v>21</v>
      </c>
      <c r="G256" s="8">
        <v>9118741</v>
      </c>
      <c r="H256" s="8">
        <v>7778138</v>
      </c>
      <c r="I256" s="8">
        <v>-1340603</v>
      </c>
      <c r="J256" s="9">
        <v>-0.14699999999999999</v>
      </c>
      <c r="K256" t="s">
        <v>3254</v>
      </c>
    </row>
    <row r="257" spans="1:11" x14ac:dyDescent="0.35">
      <c r="A257" s="3" t="s">
        <v>639</v>
      </c>
      <c r="B257" s="3">
        <v>3</v>
      </c>
      <c r="C257" s="3">
        <v>6</v>
      </c>
      <c r="D257" s="3" t="s">
        <v>613</v>
      </c>
      <c r="E257" s="4" t="s">
        <v>640</v>
      </c>
      <c r="F257" s="4" t="s">
        <v>21</v>
      </c>
      <c r="G257" s="8">
        <v>11908274</v>
      </c>
      <c r="H257" s="8">
        <v>10571767</v>
      </c>
      <c r="I257" s="8">
        <v>-1336507</v>
      </c>
      <c r="J257" s="9">
        <v>-0.112</v>
      </c>
      <c r="K257" t="s">
        <v>3254</v>
      </c>
    </row>
    <row r="258" spans="1:11" x14ac:dyDescent="0.35">
      <c r="A258" s="3" t="s">
        <v>1695</v>
      </c>
      <c r="B258" s="3">
        <v>75</v>
      </c>
      <c r="C258" s="3">
        <v>23</v>
      </c>
      <c r="D258" s="3" t="s">
        <v>1633</v>
      </c>
      <c r="E258" s="4" t="s">
        <v>1696</v>
      </c>
      <c r="F258" s="4" t="s">
        <v>434</v>
      </c>
      <c r="G258" s="8">
        <v>23722890</v>
      </c>
      <c r="H258" s="8">
        <v>22387077</v>
      </c>
      <c r="I258" s="8">
        <v>-1335813</v>
      </c>
      <c r="J258" s="9">
        <v>-5.6000000000000001E-2</v>
      </c>
      <c r="K258" t="s">
        <v>3254</v>
      </c>
    </row>
    <row r="259" spans="1:11" x14ac:dyDescent="0.35">
      <c r="A259" s="3" t="s">
        <v>2412</v>
      </c>
      <c r="B259" s="3">
        <v>6</v>
      </c>
      <c r="C259" s="3">
        <v>9</v>
      </c>
      <c r="D259" s="3" t="s">
        <v>2354</v>
      </c>
      <c r="E259" s="4" t="s">
        <v>2413</v>
      </c>
      <c r="F259" s="4" t="s">
        <v>11</v>
      </c>
      <c r="G259" s="8">
        <v>17494160</v>
      </c>
      <c r="H259" s="8">
        <v>16158501</v>
      </c>
      <c r="I259" s="8">
        <v>-1335659</v>
      </c>
      <c r="J259" s="9">
        <v>-7.5999999999999998E-2</v>
      </c>
      <c r="K259" t="s">
        <v>3254</v>
      </c>
    </row>
    <row r="260" spans="1:11" x14ac:dyDescent="0.35">
      <c r="A260" s="3" t="s">
        <v>1044</v>
      </c>
      <c r="B260" s="3">
        <v>9</v>
      </c>
      <c r="C260" s="3">
        <v>15</v>
      </c>
      <c r="D260" s="3" t="s">
        <v>1040</v>
      </c>
      <c r="E260" s="4" t="s">
        <v>1045</v>
      </c>
      <c r="F260" s="4" t="s">
        <v>21</v>
      </c>
      <c r="G260" s="8">
        <v>12039364</v>
      </c>
      <c r="H260" s="8">
        <v>10704229</v>
      </c>
      <c r="I260" s="8">
        <v>-1335135</v>
      </c>
      <c r="J260" s="9">
        <v>-0.111</v>
      </c>
      <c r="K260" t="s">
        <v>3254</v>
      </c>
    </row>
    <row r="261" spans="1:11" x14ac:dyDescent="0.35">
      <c r="A261" s="3" t="s">
        <v>2937</v>
      </c>
      <c r="B261" s="3">
        <v>75</v>
      </c>
      <c r="C261" s="3">
        <v>20</v>
      </c>
      <c r="D261" s="3" t="s">
        <v>2901</v>
      </c>
      <c r="E261" s="4" t="s">
        <v>2938</v>
      </c>
      <c r="F261" s="4" t="s">
        <v>434</v>
      </c>
      <c r="G261" s="8">
        <v>25773787</v>
      </c>
      <c r="H261" s="8">
        <v>24439064</v>
      </c>
      <c r="I261" s="8">
        <v>-1334723</v>
      </c>
      <c r="J261" s="9">
        <v>-5.1999999999999998E-2</v>
      </c>
      <c r="K261" t="s">
        <v>3254</v>
      </c>
    </row>
    <row r="262" spans="1:11" x14ac:dyDescent="0.35">
      <c r="A262" s="3" t="s">
        <v>2180</v>
      </c>
      <c r="B262" s="3">
        <v>16</v>
      </c>
      <c r="C262" s="3">
        <v>36</v>
      </c>
      <c r="D262" s="3" t="s">
        <v>2128</v>
      </c>
      <c r="E262" s="4" t="s">
        <v>2181</v>
      </c>
      <c r="F262" s="4" t="s">
        <v>11</v>
      </c>
      <c r="G262" s="8">
        <v>4518431</v>
      </c>
      <c r="H262" s="8">
        <v>3190334</v>
      </c>
      <c r="I262" s="8">
        <v>-1328097</v>
      </c>
      <c r="J262" s="9">
        <v>-0.29399999999999998</v>
      </c>
      <c r="K262" t="s">
        <v>3254</v>
      </c>
    </row>
    <row r="263" spans="1:11" x14ac:dyDescent="0.35">
      <c r="A263" s="3" t="s">
        <v>1167</v>
      </c>
      <c r="B263" s="3">
        <v>28</v>
      </c>
      <c r="C263" s="3">
        <v>24</v>
      </c>
      <c r="D263" s="3" t="s">
        <v>1127</v>
      </c>
      <c r="E263" s="4" t="s">
        <v>1168</v>
      </c>
      <c r="F263" s="4" t="s">
        <v>14</v>
      </c>
      <c r="G263" s="8">
        <v>5352884</v>
      </c>
      <c r="H263" s="8">
        <v>4025554</v>
      </c>
      <c r="I263" s="8">
        <v>-1327330</v>
      </c>
      <c r="J263" s="9">
        <v>-0.248</v>
      </c>
      <c r="K263" t="s">
        <v>3254</v>
      </c>
    </row>
    <row r="264" spans="1:11" x14ac:dyDescent="0.35">
      <c r="A264" s="3" t="s">
        <v>2635</v>
      </c>
      <c r="B264" s="3">
        <v>12</v>
      </c>
      <c r="C264" s="3">
        <v>17</v>
      </c>
      <c r="D264" s="3" t="s">
        <v>2565</v>
      </c>
      <c r="E264" s="4" t="s">
        <v>2636</v>
      </c>
      <c r="F264" s="4" t="s">
        <v>29</v>
      </c>
      <c r="G264" s="8">
        <v>9725889</v>
      </c>
      <c r="H264" s="8">
        <v>8402841</v>
      </c>
      <c r="I264" s="8">
        <v>-1323048</v>
      </c>
      <c r="J264" s="9">
        <v>-0.13600000000000001</v>
      </c>
      <c r="K264" t="s">
        <v>3254</v>
      </c>
    </row>
    <row r="265" spans="1:11" x14ac:dyDescent="0.35">
      <c r="A265" s="3" t="s">
        <v>2465</v>
      </c>
      <c r="B265" s="3">
        <v>11</v>
      </c>
      <c r="C265" s="3">
        <v>12</v>
      </c>
      <c r="D265" s="3" t="s">
        <v>2421</v>
      </c>
      <c r="E265" s="4" t="s">
        <v>2466</v>
      </c>
      <c r="F265" s="4" t="s">
        <v>21</v>
      </c>
      <c r="G265" s="8">
        <v>10369489</v>
      </c>
      <c r="H265" s="8">
        <v>9047066</v>
      </c>
      <c r="I265" s="8">
        <v>-1322423</v>
      </c>
      <c r="J265" s="9">
        <v>-0.128</v>
      </c>
      <c r="K265" t="s">
        <v>3254</v>
      </c>
    </row>
    <row r="266" spans="1:11" x14ac:dyDescent="0.35">
      <c r="A266" s="3" t="s">
        <v>472</v>
      </c>
      <c r="B266" s="3">
        <v>31</v>
      </c>
      <c r="C266" s="3">
        <v>51</v>
      </c>
      <c r="D266" s="3" t="s">
        <v>438</v>
      </c>
      <c r="E266" s="4" t="s">
        <v>473</v>
      </c>
      <c r="F266" s="4" t="s">
        <v>21</v>
      </c>
      <c r="G266" s="8">
        <v>10055403</v>
      </c>
      <c r="H266" s="8">
        <v>8734882</v>
      </c>
      <c r="I266" s="8">
        <v>-1320521</v>
      </c>
      <c r="J266" s="9">
        <v>-0.13100000000000001</v>
      </c>
      <c r="K266" t="s">
        <v>3254</v>
      </c>
    </row>
    <row r="267" spans="1:11" x14ac:dyDescent="0.35">
      <c r="A267" s="3" t="s">
        <v>1602</v>
      </c>
      <c r="B267" s="3">
        <v>24</v>
      </c>
      <c r="C267" s="3">
        <v>25</v>
      </c>
      <c r="D267" s="3" t="s">
        <v>1592</v>
      </c>
      <c r="E267" s="4" t="s">
        <v>1603</v>
      </c>
      <c r="F267" s="4" t="s">
        <v>21</v>
      </c>
      <c r="G267" s="8">
        <v>14782906</v>
      </c>
      <c r="H267" s="8">
        <v>13467684</v>
      </c>
      <c r="I267" s="8">
        <v>-1315222</v>
      </c>
      <c r="J267" s="9">
        <v>-8.8999999999999996E-2</v>
      </c>
      <c r="K267" t="s">
        <v>3254</v>
      </c>
    </row>
    <row r="268" spans="1:11" x14ac:dyDescent="0.35">
      <c r="A268" s="3" t="s">
        <v>2467</v>
      </c>
      <c r="B268" s="3">
        <v>11</v>
      </c>
      <c r="C268" s="3">
        <v>12</v>
      </c>
      <c r="D268" s="3" t="s">
        <v>2421</v>
      </c>
      <c r="E268" s="4" t="s">
        <v>2468</v>
      </c>
      <c r="F268" s="4" t="s">
        <v>21</v>
      </c>
      <c r="G268" s="8">
        <v>10702078</v>
      </c>
      <c r="H268" s="8">
        <v>9388765</v>
      </c>
      <c r="I268" s="8">
        <v>-1313313</v>
      </c>
      <c r="J268" s="9">
        <v>-0.123</v>
      </c>
      <c r="K268" t="s">
        <v>3254</v>
      </c>
    </row>
    <row r="269" spans="1:11" x14ac:dyDescent="0.35">
      <c r="A269" s="3" t="s">
        <v>382</v>
      </c>
      <c r="B269" s="3">
        <v>19</v>
      </c>
      <c r="C269" s="3">
        <v>42</v>
      </c>
      <c r="D269" s="3" t="s">
        <v>352</v>
      </c>
      <c r="E269" s="4" t="s">
        <v>383</v>
      </c>
      <c r="F269" s="4" t="s">
        <v>21</v>
      </c>
      <c r="G269" s="8">
        <v>9604972</v>
      </c>
      <c r="H269" s="8">
        <v>8298147</v>
      </c>
      <c r="I269" s="8">
        <v>-1306825</v>
      </c>
      <c r="J269" s="9">
        <v>-0.13600000000000001</v>
      </c>
      <c r="K269" t="s">
        <v>3254</v>
      </c>
    </row>
    <row r="270" spans="1:11" x14ac:dyDescent="0.35">
      <c r="A270" s="3" t="s">
        <v>66</v>
      </c>
      <c r="B270" s="3">
        <v>27</v>
      </c>
      <c r="C270" s="3">
        <v>28</v>
      </c>
      <c r="D270" s="3" t="s">
        <v>58</v>
      </c>
      <c r="E270" s="4" t="s">
        <v>67</v>
      </c>
      <c r="F270" s="4" t="s">
        <v>11</v>
      </c>
      <c r="G270" s="8">
        <v>12011774</v>
      </c>
      <c r="H270" s="8">
        <v>10706759</v>
      </c>
      <c r="I270" s="8">
        <v>-1305015</v>
      </c>
      <c r="J270" s="9">
        <v>-0.109</v>
      </c>
      <c r="K270" t="s">
        <v>3254</v>
      </c>
    </row>
    <row r="271" spans="1:11" x14ac:dyDescent="0.35">
      <c r="A271" s="3" t="s">
        <v>1616</v>
      </c>
      <c r="B271" s="3">
        <v>30</v>
      </c>
      <c r="C271" s="3">
        <v>25</v>
      </c>
      <c r="D271" s="3" t="s">
        <v>1592</v>
      </c>
      <c r="E271" s="4" t="s">
        <v>1617</v>
      </c>
      <c r="F271" s="4" t="s">
        <v>21</v>
      </c>
      <c r="G271" s="8">
        <v>10866313</v>
      </c>
      <c r="H271" s="8">
        <v>9562747</v>
      </c>
      <c r="I271" s="8">
        <v>-1303566</v>
      </c>
      <c r="J271" s="9">
        <v>-0.12</v>
      </c>
      <c r="K271" t="s">
        <v>3254</v>
      </c>
    </row>
    <row r="272" spans="1:11" x14ac:dyDescent="0.35">
      <c r="A272" s="3" t="s">
        <v>1972</v>
      </c>
      <c r="B272" s="3">
        <v>30</v>
      </c>
      <c r="C272" s="3">
        <v>21</v>
      </c>
      <c r="D272" s="3" t="s">
        <v>1942</v>
      </c>
      <c r="E272" s="4" t="s">
        <v>1973</v>
      </c>
      <c r="F272" s="4" t="s">
        <v>26</v>
      </c>
      <c r="G272" s="8">
        <v>14091674</v>
      </c>
      <c r="H272" s="8">
        <v>12789643</v>
      </c>
      <c r="I272" s="8">
        <v>-1302031</v>
      </c>
      <c r="J272" s="9">
        <v>-9.1999999999999998E-2</v>
      </c>
      <c r="K272" t="s">
        <v>3254</v>
      </c>
    </row>
    <row r="273" spans="1:11" x14ac:dyDescent="0.35">
      <c r="A273" s="3" t="s">
        <v>696</v>
      </c>
      <c r="B273" s="3">
        <v>27</v>
      </c>
      <c r="C273" s="3">
        <v>31</v>
      </c>
      <c r="D273" s="3" t="s">
        <v>672</v>
      </c>
      <c r="E273" s="4" t="s">
        <v>697</v>
      </c>
      <c r="F273" s="4" t="s">
        <v>26</v>
      </c>
      <c r="G273" s="8">
        <v>10311271</v>
      </c>
      <c r="H273" s="8">
        <v>9011931</v>
      </c>
      <c r="I273" s="8">
        <v>-1299340</v>
      </c>
      <c r="J273" s="9">
        <v>-0.126</v>
      </c>
      <c r="K273" t="s">
        <v>3254</v>
      </c>
    </row>
    <row r="274" spans="1:11" x14ac:dyDescent="0.35">
      <c r="A274" s="3" t="s">
        <v>1728</v>
      </c>
      <c r="B274" s="3">
        <v>22</v>
      </c>
      <c r="C274" s="3">
        <v>45</v>
      </c>
      <c r="D274" s="3" t="s">
        <v>1700</v>
      </c>
      <c r="E274" s="4" t="s">
        <v>1729</v>
      </c>
      <c r="F274" s="4" t="s">
        <v>21</v>
      </c>
      <c r="G274" s="8">
        <v>6274111</v>
      </c>
      <c r="H274" s="8">
        <v>4976258</v>
      </c>
      <c r="I274" s="8">
        <v>-1297853</v>
      </c>
      <c r="J274" s="9">
        <v>-0.20699999999999999</v>
      </c>
      <c r="K274" t="s">
        <v>3254</v>
      </c>
    </row>
    <row r="275" spans="1:11" x14ac:dyDescent="0.35">
      <c r="A275" s="3" t="s">
        <v>1622</v>
      </c>
      <c r="B275" s="3">
        <v>30</v>
      </c>
      <c r="C275" s="3">
        <v>25</v>
      </c>
      <c r="D275" s="3" t="s">
        <v>1592</v>
      </c>
      <c r="E275" s="4" t="s">
        <v>1623</v>
      </c>
      <c r="F275" s="4" t="s">
        <v>21</v>
      </c>
      <c r="G275" s="8">
        <v>10199572</v>
      </c>
      <c r="H275" s="8">
        <v>8904814</v>
      </c>
      <c r="I275" s="8">
        <v>-1294758</v>
      </c>
      <c r="J275" s="9">
        <v>-0.127</v>
      </c>
      <c r="K275" t="s">
        <v>3254</v>
      </c>
    </row>
    <row r="276" spans="1:11" x14ac:dyDescent="0.35">
      <c r="A276" s="3" t="s">
        <v>1632</v>
      </c>
      <c r="B276" s="3">
        <v>26</v>
      </c>
      <c r="C276" s="3">
        <v>23</v>
      </c>
      <c r="D276" s="3" t="s">
        <v>1633</v>
      </c>
      <c r="E276" s="4" t="s">
        <v>1634</v>
      </c>
      <c r="F276" s="4" t="s">
        <v>11</v>
      </c>
      <c r="G276" s="8">
        <v>28750737</v>
      </c>
      <c r="H276" s="8">
        <v>27459463</v>
      </c>
      <c r="I276" s="8">
        <v>-1291274</v>
      </c>
      <c r="J276" s="9">
        <v>-4.4999999999999998E-2</v>
      </c>
      <c r="K276" t="s">
        <v>3254</v>
      </c>
    </row>
    <row r="277" spans="1:11" x14ac:dyDescent="0.35">
      <c r="A277" s="3" t="s">
        <v>70</v>
      </c>
      <c r="B277" s="3">
        <v>27</v>
      </c>
      <c r="C277" s="3">
        <v>28</v>
      </c>
      <c r="D277" s="3" t="s">
        <v>58</v>
      </c>
      <c r="E277" s="4" t="s">
        <v>71</v>
      </c>
      <c r="F277" s="4" t="s">
        <v>21</v>
      </c>
      <c r="G277" s="8">
        <v>10643923</v>
      </c>
      <c r="H277" s="8">
        <v>9358372</v>
      </c>
      <c r="I277" s="8">
        <v>-1285551</v>
      </c>
      <c r="J277" s="9">
        <v>-0.121</v>
      </c>
      <c r="K277" t="s">
        <v>3254</v>
      </c>
    </row>
    <row r="278" spans="1:11" x14ac:dyDescent="0.35">
      <c r="A278" s="3" t="s">
        <v>1300</v>
      </c>
      <c r="B278" s="3">
        <v>15</v>
      </c>
      <c r="C278" s="3">
        <v>39</v>
      </c>
      <c r="D278" s="3" t="s">
        <v>1268</v>
      </c>
      <c r="E278" s="4" t="s">
        <v>1301</v>
      </c>
      <c r="F278" s="4" t="s">
        <v>21</v>
      </c>
      <c r="G278" s="8">
        <v>14925322</v>
      </c>
      <c r="H278" s="8">
        <v>13640287</v>
      </c>
      <c r="I278" s="8">
        <v>-1285035</v>
      </c>
      <c r="J278" s="9">
        <v>-8.5999999999999993E-2</v>
      </c>
      <c r="K278" t="s">
        <v>3254</v>
      </c>
    </row>
    <row r="279" spans="1:11" x14ac:dyDescent="0.35">
      <c r="A279" s="3" t="s">
        <v>2800</v>
      </c>
      <c r="B279" s="3">
        <v>9</v>
      </c>
      <c r="C279" s="3">
        <v>16</v>
      </c>
      <c r="D279" s="3" t="s">
        <v>2790</v>
      </c>
      <c r="E279" s="4" t="s">
        <v>2801</v>
      </c>
      <c r="F279" s="4" t="s">
        <v>29</v>
      </c>
      <c r="G279" s="8">
        <v>7986035</v>
      </c>
      <c r="H279" s="8">
        <v>6702106</v>
      </c>
      <c r="I279" s="8">
        <v>-1283929</v>
      </c>
      <c r="J279" s="9">
        <v>-0.161</v>
      </c>
      <c r="K279" t="s">
        <v>3254</v>
      </c>
    </row>
    <row r="280" spans="1:11" x14ac:dyDescent="0.35">
      <c r="A280" s="3" t="s">
        <v>539</v>
      </c>
      <c r="B280" s="3">
        <v>2</v>
      </c>
      <c r="C280" s="3">
        <v>3</v>
      </c>
      <c r="D280" s="3" t="s">
        <v>491</v>
      </c>
      <c r="E280" s="4" t="s">
        <v>540</v>
      </c>
      <c r="F280" s="4" t="s">
        <v>21</v>
      </c>
      <c r="G280" s="8">
        <v>8344010</v>
      </c>
      <c r="H280" s="8">
        <v>7060856</v>
      </c>
      <c r="I280" s="8">
        <v>-1283154</v>
      </c>
      <c r="J280" s="9">
        <v>-0.154</v>
      </c>
      <c r="K280" t="s">
        <v>3254</v>
      </c>
    </row>
    <row r="281" spans="1:11" x14ac:dyDescent="0.35">
      <c r="A281" s="3" t="s">
        <v>1795</v>
      </c>
      <c r="B281" s="3">
        <v>2</v>
      </c>
      <c r="C281" s="3">
        <v>1</v>
      </c>
      <c r="D281" s="3" t="s">
        <v>1739</v>
      </c>
      <c r="E281" s="4" t="s">
        <v>1796</v>
      </c>
      <c r="F281" s="4" t="s">
        <v>21</v>
      </c>
      <c r="G281" s="8">
        <v>8788442</v>
      </c>
      <c r="H281" s="8">
        <v>7506310</v>
      </c>
      <c r="I281" s="8">
        <v>-1282132</v>
      </c>
      <c r="J281" s="9">
        <v>-0.14599999999999999</v>
      </c>
      <c r="K281" t="s">
        <v>3254</v>
      </c>
    </row>
    <row r="282" spans="1:11" x14ac:dyDescent="0.35">
      <c r="A282" s="3" t="s">
        <v>2219</v>
      </c>
      <c r="B282" s="3">
        <v>25</v>
      </c>
      <c r="C282" s="3">
        <v>19</v>
      </c>
      <c r="D282" s="3" t="s">
        <v>2205</v>
      </c>
      <c r="E282" s="4" t="s">
        <v>2220</v>
      </c>
      <c r="F282" s="4" t="s">
        <v>21</v>
      </c>
      <c r="G282" s="8">
        <v>10597603</v>
      </c>
      <c r="H282" s="8">
        <v>9317276</v>
      </c>
      <c r="I282" s="8">
        <v>-1280327</v>
      </c>
      <c r="J282" s="9">
        <v>-0.121</v>
      </c>
      <c r="K282" t="s">
        <v>3254</v>
      </c>
    </row>
    <row r="283" spans="1:11" x14ac:dyDescent="0.35">
      <c r="A283" s="3" t="s">
        <v>3163</v>
      </c>
      <c r="B283" s="3">
        <v>30</v>
      </c>
      <c r="C283" s="3">
        <v>26</v>
      </c>
      <c r="D283" s="3" t="s">
        <v>3121</v>
      </c>
      <c r="E283" s="4" t="s">
        <v>3164</v>
      </c>
      <c r="F283" s="4" t="s">
        <v>21</v>
      </c>
      <c r="G283" s="8">
        <v>11003661</v>
      </c>
      <c r="H283" s="8">
        <v>9723829</v>
      </c>
      <c r="I283" s="8">
        <v>-1279832</v>
      </c>
      <c r="J283" s="9">
        <v>-0.11600000000000001</v>
      </c>
      <c r="K283" t="s">
        <v>3254</v>
      </c>
    </row>
    <row r="284" spans="1:11" x14ac:dyDescent="0.35">
      <c r="A284" s="3" t="s">
        <v>1535</v>
      </c>
      <c r="B284" s="3">
        <v>20</v>
      </c>
      <c r="C284" s="3">
        <v>47</v>
      </c>
      <c r="D284" s="3" t="s">
        <v>1533</v>
      </c>
      <c r="E284" s="4" t="s">
        <v>1536</v>
      </c>
      <c r="F284" s="4" t="s">
        <v>21</v>
      </c>
      <c r="G284" s="8">
        <v>16355886</v>
      </c>
      <c r="H284" s="8">
        <v>15078373</v>
      </c>
      <c r="I284" s="8">
        <v>-1277513</v>
      </c>
      <c r="J284" s="9">
        <v>-7.8E-2</v>
      </c>
      <c r="K284" t="s">
        <v>3254</v>
      </c>
    </row>
    <row r="285" spans="1:11" x14ac:dyDescent="0.35">
      <c r="A285" s="3" t="s">
        <v>2984</v>
      </c>
      <c r="B285" s="3">
        <v>11</v>
      </c>
      <c r="C285" s="3">
        <v>13</v>
      </c>
      <c r="D285" s="3" t="s">
        <v>2940</v>
      </c>
      <c r="E285" s="4" t="s">
        <v>2985</v>
      </c>
      <c r="F285" s="4" t="s">
        <v>26</v>
      </c>
      <c r="G285" s="8">
        <v>20115284</v>
      </c>
      <c r="H285" s="8">
        <v>18837902</v>
      </c>
      <c r="I285" s="8">
        <v>-1277382</v>
      </c>
      <c r="J285" s="9">
        <v>-6.4000000000000001E-2</v>
      </c>
      <c r="K285" t="s">
        <v>3254</v>
      </c>
    </row>
    <row r="286" spans="1:11" x14ac:dyDescent="0.35">
      <c r="A286" s="3" t="s">
        <v>104</v>
      </c>
      <c r="B286" s="3">
        <v>28</v>
      </c>
      <c r="C286" s="3">
        <v>28</v>
      </c>
      <c r="D286" s="3" t="s">
        <v>58</v>
      </c>
      <c r="E286" s="4" t="s">
        <v>105</v>
      </c>
      <c r="F286" s="4" t="s">
        <v>21</v>
      </c>
      <c r="G286" s="8">
        <v>7730782</v>
      </c>
      <c r="H286" s="8">
        <v>6454575</v>
      </c>
      <c r="I286" s="8">
        <v>-1276207</v>
      </c>
      <c r="J286" s="9">
        <v>-0.16500000000000001</v>
      </c>
      <c r="K286" t="s">
        <v>3254</v>
      </c>
    </row>
    <row r="287" spans="1:11" x14ac:dyDescent="0.35">
      <c r="A287" s="3" t="s">
        <v>671</v>
      </c>
      <c r="B287" s="3">
        <v>27</v>
      </c>
      <c r="C287" s="3">
        <v>31</v>
      </c>
      <c r="D287" s="3" t="s">
        <v>672</v>
      </c>
      <c r="E287" s="4" t="s">
        <v>673</v>
      </c>
      <c r="F287" s="4" t="s">
        <v>29</v>
      </c>
      <c r="G287" s="8">
        <v>8768652</v>
      </c>
      <c r="H287" s="8">
        <v>7499688</v>
      </c>
      <c r="I287" s="8">
        <v>-1268964</v>
      </c>
      <c r="J287" s="9">
        <v>-0.14499999999999999</v>
      </c>
      <c r="K287" t="s">
        <v>3254</v>
      </c>
    </row>
    <row r="288" spans="1:11" x14ac:dyDescent="0.35">
      <c r="A288" s="3" t="s">
        <v>1600</v>
      </c>
      <c r="B288" s="3">
        <v>24</v>
      </c>
      <c r="C288" s="3">
        <v>25</v>
      </c>
      <c r="D288" s="3" t="s">
        <v>1592</v>
      </c>
      <c r="E288" s="4" t="s">
        <v>1601</v>
      </c>
      <c r="F288" s="4" t="s">
        <v>21</v>
      </c>
      <c r="G288" s="8">
        <v>16394301</v>
      </c>
      <c r="H288" s="8">
        <v>15129954</v>
      </c>
      <c r="I288" s="8">
        <v>-1264347</v>
      </c>
      <c r="J288" s="9">
        <v>-7.6999999999999999E-2</v>
      </c>
      <c r="K288" t="s">
        <v>3254</v>
      </c>
    </row>
    <row r="289" spans="1:11" x14ac:dyDescent="0.35">
      <c r="A289" s="3" t="s">
        <v>1284</v>
      </c>
      <c r="B289" s="3">
        <v>15</v>
      </c>
      <c r="C289" s="3">
        <v>39</v>
      </c>
      <c r="D289" s="3" t="s">
        <v>1268</v>
      </c>
      <c r="E289" s="4" t="s">
        <v>1285</v>
      </c>
      <c r="F289" s="4" t="s">
        <v>21</v>
      </c>
      <c r="G289" s="8">
        <v>8658803</v>
      </c>
      <c r="H289" s="8">
        <v>7395584</v>
      </c>
      <c r="I289" s="8">
        <v>-1263219</v>
      </c>
      <c r="J289" s="9">
        <v>-0.14599999999999999</v>
      </c>
      <c r="K289" t="s">
        <v>3254</v>
      </c>
    </row>
    <row r="290" spans="1:11" x14ac:dyDescent="0.35">
      <c r="A290" s="3" t="s">
        <v>610</v>
      </c>
      <c r="B290" s="3">
        <v>20</v>
      </c>
      <c r="C290" s="3">
        <v>43</v>
      </c>
      <c r="D290" s="3" t="s">
        <v>574</v>
      </c>
      <c r="E290" s="4" t="s">
        <v>611</v>
      </c>
      <c r="F290" s="4" t="s">
        <v>21</v>
      </c>
      <c r="G290" s="8">
        <v>12402097</v>
      </c>
      <c r="H290" s="8">
        <v>11139223</v>
      </c>
      <c r="I290" s="8">
        <v>-1262874</v>
      </c>
      <c r="J290" s="9">
        <v>-0.10199999999999999</v>
      </c>
      <c r="K290" t="s">
        <v>3254</v>
      </c>
    </row>
    <row r="291" spans="1:11" x14ac:dyDescent="0.35">
      <c r="A291" s="3" t="s">
        <v>462</v>
      </c>
      <c r="B291" s="3">
        <v>31</v>
      </c>
      <c r="C291" s="3">
        <v>51</v>
      </c>
      <c r="D291" s="3" t="s">
        <v>438</v>
      </c>
      <c r="E291" s="4" t="s">
        <v>463</v>
      </c>
      <c r="F291" s="4" t="s">
        <v>21</v>
      </c>
      <c r="G291" s="8">
        <v>9910863</v>
      </c>
      <c r="H291" s="8">
        <v>8648020</v>
      </c>
      <c r="I291" s="8">
        <v>-1262843</v>
      </c>
      <c r="J291" s="9">
        <v>-0.127</v>
      </c>
      <c r="K291" t="s">
        <v>3254</v>
      </c>
    </row>
    <row r="292" spans="1:11" x14ac:dyDescent="0.35">
      <c r="A292" s="3" t="s">
        <v>3029</v>
      </c>
      <c r="B292" s="3">
        <v>21</v>
      </c>
      <c r="C292" s="3">
        <v>48</v>
      </c>
      <c r="D292" s="3" t="s">
        <v>3021</v>
      </c>
      <c r="E292" s="4" t="s">
        <v>3030</v>
      </c>
      <c r="F292" s="4" t="s">
        <v>26</v>
      </c>
      <c r="G292" s="8">
        <v>10762988</v>
      </c>
      <c r="H292" s="8">
        <v>9502231</v>
      </c>
      <c r="I292" s="8">
        <v>-1260757</v>
      </c>
      <c r="J292" s="9">
        <v>-0.11700000000000001</v>
      </c>
      <c r="K292" t="s">
        <v>3254</v>
      </c>
    </row>
    <row r="293" spans="1:11" x14ac:dyDescent="0.35">
      <c r="A293" s="3" t="s">
        <v>323</v>
      </c>
      <c r="B293" s="3">
        <v>7</v>
      </c>
      <c r="C293" s="3">
        <v>8</v>
      </c>
      <c r="D293" s="3" t="s">
        <v>243</v>
      </c>
      <c r="E293" s="4" t="s">
        <v>324</v>
      </c>
      <c r="F293" s="4" t="s">
        <v>21</v>
      </c>
      <c r="G293" s="8">
        <v>6011472</v>
      </c>
      <c r="H293" s="8">
        <v>4750962</v>
      </c>
      <c r="I293" s="8">
        <v>-1260510</v>
      </c>
      <c r="J293" s="9">
        <v>-0.21</v>
      </c>
      <c r="K293" t="s">
        <v>3254</v>
      </c>
    </row>
    <row r="294" spans="1:11" x14ac:dyDescent="0.35">
      <c r="A294" s="3" t="s">
        <v>932</v>
      </c>
      <c r="B294" s="3">
        <v>10</v>
      </c>
      <c r="C294" s="3">
        <v>11</v>
      </c>
      <c r="D294" s="3" t="s">
        <v>896</v>
      </c>
      <c r="E294" s="4" t="s">
        <v>933</v>
      </c>
      <c r="F294" s="4" t="s">
        <v>21</v>
      </c>
      <c r="G294" s="8">
        <v>8786162</v>
      </c>
      <c r="H294" s="8">
        <v>7535466</v>
      </c>
      <c r="I294" s="8">
        <v>-1250696</v>
      </c>
      <c r="J294" s="9">
        <v>-0.14199999999999999</v>
      </c>
      <c r="K294" t="s">
        <v>3254</v>
      </c>
    </row>
    <row r="295" spans="1:11" x14ac:dyDescent="0.35">
      <c r="A295" s="3" t="s">
        <v>2595</v>
      </c>
      <c r="B295" s="3">
        <v>7</v>
      </c>
      <c r="C295" s="3">
        <v>17</v>
      </c>
      <c r="D295" s="3" t="s">
        <v>2565</v>
      </c>
      <c r="E295" s="4" t="s">
        <v>2596</v>
      </c>
      <c r="F295" s="4" t="s">
        <v>14</v>
      </c>
      <c r="G295" s="8">
        <v>5667091</v>
      </c>
      <c r="H295" s="8">
        <v>4418324</v>
      </c>
      <c r="I295" s="8">
        <v>-1248767</v>
      </c>
      <c r="J295" s="9">
        <v>-0.22</v>
      </c>
      <c r="K295" t="s">
        <v>3254</v>
      </c>
    </row>
    <row r="296" spans="1:11" x14ac:dyDescent="0.35">
      <c r="A296" s="3" t="s">
        <v>1577</v>
      </c>
      <c r="B296" s="3">
        <v>21</v>
      </c>
      <c r="C296" s="3">
        <v>47</v>
      </c>
      <c r="D296" s="3" t="s">
        <v>1533</v>
      </c>
      <c r="E296" s="4" t="s">
        <v>1578</v>
      </c>
      <c r="F296" s="4" t="s">
        <v>21</v>
      </c>
      <c r="G296" s="8">
        <v>10705556</v>
      </c>
      <c r="H296" s="8">
        <v>9462440</v>
      </c>
      <c r="I296" s="8">
        <v>-1243116</v>
      </c>
      <c r="J296" s="9">
        <v>-0.11600000000000001</v>
      </c>
      <c r="K296" t="s">
        <v>3254</v>
      </c>
    </row>
    <row r="297" spans="1:11" x14ac:dyDescent="0.35">
      <c r="A297" s="3" t="s">
        <v>1687</v>
      </c>
      <c r="B297" s="3">
        <v>29</v>
      </c>
      <c r="C297" s="3">
        <v>23</v>
      </c>
      <c r="D297" s="3" t="s">
        <v>1633</v>
      </c>
      <c r="E297" s="4" t="s">
        <v>1688</v>
      </c>
      <c r="F297" s="4" t="s">
        <v>21</v>
      </c>
      <c r="G297" s="8">
        <v>11187698</v>
      </c>
      <c r="H297" s="8">
        <v>9947130</v>
      </c>
      <c r="I297" s="8">
        <v>-1240568</v>
      </c>
      <c r="J297" s="9">
        <v>-0.111</v>
      </c>
      <c r="K297" t="s">
        <v>3254</v>
      </c>
    </row>
    <row r="298" spans="1:11" x14ac:dyDescent="0.35">
      <c r="A298" s="3" t="s">
        <v>345</v>
      </c>
      <c r="B298" s="3">
        <v>8</v>
      </c>
      <c r="C298" s="3">
        <v>8</v>
      </c>
      <c r="D298" s="3" t="s">
        <v>243</v>
      </c>
      <c r="E298" s="4" t="s">
        <v>346</v>
      </c>
      <c r="F298" s="4" t="s">
        <v>21</v>
      </c>
      <c r="G298" s="8">
        <v>9225703</v>
      </c>
      <c r="H298" s="8">
        <v>7988641</v>
      </c>
      <c r="I298" s="8">
        <v>-1237062</v>
      </c>
      <c r="J298" s="9">
        <v>-0.13400000000000001</v>
      </c>
      <c r="K298" t="s">
        <v>3254</v>
      </c>
    </row>
    <row r="299" spans="1:11" x14ac:dyDescent="0.35">
      <c r="A299" s="3" t="s">
        <v>1218</v>
      </c>
      <c r="B299" s="3">
        <v>14</v>
      </c>
      <c r="C299" s="3">
        <v>34</v>
      </c>
      <c r="D299" s="3" t="s">
        <v>1194</v>
      </c>
      <c r="E299" s="4" t="s">
        <v>1219</v>
      </c>
      <c r="F299" s="4" t="s">
        <v>21</v>
      </c>
      <c r="G299" s="8">
        <v>5028003</v>
      </c>
      <c r="H299" s="8">
        <v>3791186</v>
      </c>
      <c r="I299" s="8">
        <v>-1236817</v>
      </c>
      <c r="J299" s="9">
        <v>-0.246</v>
      </c>
      <c r="K299" t="s">
        <v>3254</v>
      </c>
    </row>
    <row r="300" spans="1:11" x14ac:dyDescent="0.35">
      <c r="A300" s="3" t="s">
        <v>3109</v>
      </c>
      <c r="B300" s="3">
        <v>29</v>
      </c>
      <c r="C300" s="3">
        <v>27</v>
      </c>
      <c r="D300" s="3" t="s">
        <v>3067</v>
      </c>
      <c r="E300" s="4" t="s">
        <v>3110</v>
      </c>
      <c r="F300" s="4" t="s">
        <v>21</v>
      </c>
      <c r="G300" s="8">
        <v>7032392</v>
      </c>
      <c r="H300" s="8">
        <v>5796703</v>
      </c>
      <c r="I300" s="8">
        <v>-1235689</v>
      </c>
      <c r="J300" s="9">
        <v>-0.17599999999999999</v>
      </c>
      <c r="K300" t="s">
        <v>3254</v>
      </c>
    </row>
    <row r="301" spans="1:11" x14ac:dyDescent="0.35">
      <c r="A301" s="3" t="s">
        <v>3087</v>
      </c>
      <c r="B301" s="3">
        <v>29</v>
      </c>
      <c r="C301" s="3">
        <v>27</v>
      </c>
      <c r="D301" s="3" t="s">
        <v>3067</v>
      </c>
      <c r="E301" s="4" t="s">
        <v>3088</v>
      </c>
      <c r="F301" s="4" t="s">
        <v>14</v>
      </c>
      <c r="G301" s="8">
        <v>6274766</v>
      </c>
      <c r="H301" s="8">
        <v>5039174</v>
      </c>
      <c r="I301" s="8">
        <v>-1235592</v>
      </c>
      <c r="J301" s="9">
        <v>-0.19700000000000001</v>
      </c>
      <c r="K301" t="s">
        <v>3254</v>
      </c>
    </row>
    <row r="302" spans="1:11" x14ac:dyDescent="0.35">
      <c r="A302" s="3" t="s">
        <v>3036</v>
      </c>
      <c r="B302" s="3">
        <v>22</v>
      </c>
      <c r="C302" s="3">
        <v>48</v>
      </c>
      <c r="D302" s="3" t="s">
        <v>3021</v>
      </c>
      <c r="E302" s="4" t="s">
        <v>3037</v>
      </c>
      <c r="F302" s="4" t="s">
        <v>14</v>
      </c>
      <c r="G302" s="8">
        <v>10132896</v>
      </c>
      <c r="H302" s="8">
        <v>8898182</v>
      </c>
      <c r="I302" s="8">
        <v>-1234714</v>
      </c>
      <c r="J302" s="9">
        <v>-0.122</v>
      </c>
      <c r="K302" t="s">
        <v>3254</v>
      </c>
    </row>
    <row r="303" spans="1:11" x14ac:dyDescent="0.35">
      <c r="A303" s="3" t="s">
        <v>2917</v>
      </c>
      <c r="B303" s="3">
        <v>25</v>
      </c>
      <c r="C303" s="3">
        <v>20</v>
      </c>
      <c r="D303" s="3" t="s">
        <v>2901</v>
      </c>
      <c r="E303" s="4" t="s">
        <v>2918</v>
      </c>
      <c r="F303" s="4" t="s">
        <v>21</v>
      </c>
      <c r="G303" s="8">
        <v>10572185</v>
      </c>
      <c r="H303" s="8">
        <v>9344131</v>
      </c>
      <c r="I303" s="8">
        <v>-1228054</v>
      </c>
      <c r="J303" s="9">
        <v>-0.11600000000000001</v>
      </c>
      <c r="K303" t="s">
        <v>3254</v>
      </c>
    </row>
    <row r="304" spans="1:11" x14ac:dyDescent="0.35">
      <c r="A304" s="3" t="s">
        <v>2394</v>
      </c>
      <c r="B304" s="3">
        <v>5</v>
      </c>
      <c r="C304" s="3">
        <v>9</v>
      </c>
      <c r="D304" s="3" t="s">
        <v>2354</v>
      </c>
      <c r="E304" s="4" t="s">
        <v>2395</v>
      </c>
      <c r="F304" s="4" t="s">
        <v>26</v>
      </c>
      <c r="G304" s="8">
        <v>10999873</v>
      </c>
      <c r="H304" s="8">
        <v>9778713</v>
      </c>
      <c r="I304" s="8">
        <v>-1221160</v>
      </c>
      <c r="J304" s="9">
        <v>-0.111</v>
      </c>
      <c r="K304" t="s">
        <v>3254</v>
      </c>
    </row>
    <row r="305" spans="1:11" x14ac:dyDescent="0.35">
      <c r="A305" s="3" t="s">
        <v>1614</v>
      </c>
      <c r="B305" s="3">
        <v>30</v>
      </c>
      <c r="C305" s="3">
        <v>25</v>
      </c>
      <c r="D305" s="3" t="s">
        <v>1592</v>
      </c>
      <c r="E305" s="4" t="s">
        <v>1615</v>
      </c>
      <c r="F305" s="4" t="s">
        <v>14</v>
      </c>
      <c r="G305" s="8">
        <v>12888339</v>
      </c>
      <c r="H305" s="8">
        <v>11668147</v>
      </c>
      <c r="I305" s="8">
        <v>-1220192</v>
      </c>
      <c r="J305" s="9">
        <v>-9.5000000000000001E-2</v>
      </c>
      <c r="K305" t="s">
        <v>3254</v>
      </c>
    </row>
    <row r="306" spans="1:11" x14ac:dyDescent="0.35">
      <c r="A306" s="3" t="s">
        <v>1964</v>
      </c>
      <c r="B306" s="3">
        <v>24</v>
      </c>
      <c r="C306" s="3">
        <v>21</v>
      </c>
      <c r="D306" s="3" t="s">
        <v>1942</v>
      </c>
      <c r="E306" s="4" t="s">
        <v>1965</v>
      </c>
      <c r="F306" s="4" t="s">
        <v>21</v>
      </c>
      <c r="G306" s="8">
        <v>10253334</v>
      </c>
      <c r="H306" s="8">
        <v>9035007</v>
      </c>
      <c r="I306" s="8">
        <v>-1218327</v>
      </c>
      <c r="J306" s="9">
        <v>-0.11899999999999999</v>
      </c>
      <c r="K306" t="s">
        <v>3254</v>
      </c>
    </row>
    <row r="307" spans="1:11" x14ac:dyDescent="0.35">
      <c r="A307" s="3" t="s">
        <v>2471</v>
      </c>
      <c r="B307" s="3">
        <v>11</v>
      </c>
      <c r="C307" s="3">
        <v>12</v>
      </c>
      <c r="D307" s="3" t="s">
        <v>2421</v>
      </c>
      <c r="E307" s="4" t="s">
        <v>2472</v>
      </c>
      <c r="F307" s="4" t="s">
        <v>21</v>
      </c>
      <c r="G307" s="8">
        <v>5829746</v>
      </c>
      <c r="H307" s="8">
        <v>4611748</v>
      </c>
      <c r="I307" s="8">
        <v>-1217998</v>
      </c>
      <c r="J307" s="9">
        <v>-0.20899999999999999</v>
      </c>
      <c r="K307" t="s">
        <v>3254</v>
      </c>
    </row>
    <row r="308" spans="1:11" x14ac:dyDescent="0.35">
      <c r="A308" s="3" t="s">
        <v>1620</v>
      </c>
      <c r="B308" s="3">
        <v>30</v>
      </c>
      <c r="C308" s="3">
        <v>25</v>
      </c>
      <c r="D308" s="3" t="s">
        <v>1592</v>
      </c>
      <c r="E308" s="4" t="s">
        <v>1621</v>
      </c>
      <c r="F308" s="4" t="s">
        <v>21</v>
      </c>
      <c r="G308" s="8">
        <v>11699099</v>
      </c>
      <c r="H308" s="8">
        <v>10481527</v>
      </c>
      <c r="I308" s="8">
        <v>-1217572</v>
      </c>
      <c r="J308" s="9">
        <v>-0.104</v>
      </c>
      <c r="K308" t="s">
        <v>3254</v>
      </c>
    </row>
    <row r="309" spans="1:11" x14ac:dyDescent="0.35">
      <c r="A309" s="3" t="s">
        <v>88</v>
      </c>
      <c r="B309" s="3">
        <v>27</v>
      </c>
      <c r="C309" s="3">
        <v>28</v>
      </c>
      <c r="D309" s="3" t="s">
        <v>58</v>
      </c>
      <c r="E309" s="4" t="s">
        <v>89</v>
      </c>
      <c r="F309" s="4" t="s">
        <v>11</v>
      </c>
      <c r="G309" s="8">
        <v>19657743</v>
      </c>
      <c r="H309" s="8">
        <v>18441376</v>
      </c>
      <c r="I309" s="8">
        <v>-1216367</v>
      </c>
      <c r="J309" s="9">
        <v>-6.2E-2</v>
      </c>
      <c r="K309" t="s">
        <v>3254</v>
      </c>
    </row>
    <row r="310" spans="1:11" x14ac:dyDescent="0.35">
      <c r="A310" s="3" t="s">
        <v>1017</v>
      </c>
      <c r="B310" s="3">
        <v>12</v>
      </c>
      <c r="C310" s="3">
        <v>18</v>
      </c>
      <c r="D310" s="3" t="s">
        <v>965</v>
      </c>
      <c r="E310" s="4" t="s">
        <v>1018</v>
      </c>
      <c r="F310" s="4" t="s">
        <v>21</v>
      </c>
      <c r="G310" s="8">
        <v>6690638</v>
      </c>
      <c r="H310" s="8">
        <v>5481333</v>
      </c>
      <c r="I310" s="8">
        <v>-1209305</v>
      </c>
      <c r="J310" s="9">
        <v>-0.18099999999999999</v>
      </c>
      <c r="K310" t="s">
        <v>3254</v>
      </c>
    </row>
    <row r="311" spans="1:11" x14ac:dyDescent="0.35">
      <c r="A311" s="3" t="s">
        <v>1025</v>
      </c>
      <c r="B311" s="3">
        <v>12</v>
      </c>
      <c r="C311" s="3">
        <v>18</v>
      </c>
      <c r="D311" s="3" t="s">
        <v>965</v>
      </c>
      <c r="E311" s="4" t="s">
        <v>1026</v>
      </c>
      <c r="F311" s="4" t="s">
        <v>21</v>
      </c>
      <c r="G311" s="8">
        <v>13005501</v>
      </c>
      <c r="H311" s="8">
        <v>11797516</v>
      </c>
      <c r="I311" s="8">
        <v>-1207985</v>
      </c>
      <c r="J311" s="9">
        <v>-9.2999999999999999E-2</v>
      </c>
      <c r="K311" t="s">
        <v>3254</v>
      </c>
    </row>
    <row r="312" spans="1:11" x14ac:dyDescent="0.35">
      <c r="A312" s="3" t="s">
        <v>2002</v>
      </c>
      <c r="B312" s="3">
        <v>18</v>
      </c>
      <c r="C312" s="3">
        <v>46</v>
      </c>
      <c r="D312" s="3" t="s">
        <v>1980</v>
      </c>
      <c r="E312" s="4" t="s">
        <v>2003</v>
      </c>
      <c r="F312" s="4" t="s">
        <v>21</v>
      </c>
      <c r="G312" s="8">
        <v>8647628</v>
      </c>
      <c r="H312" s="8">
        <v>7440154</v>
      </c>
      <c r="I312" s="8">
        <v>-1207474</v>
      </c>
      <c r="J312" s="9">
        <v>-0.14000000000000001</v>
      </c>
      <c r="K312" t="s">
        <v>3254</v>
      </c>
    </row>
    <row r="313" spans="1:11" x14ac:dyDescent="0.35">
      <c r="A313" s="3" t="s">
        <v>757</v>
      </c>
      <c r="B313" s="3">
        <v>30</v>
      </c>
      <c r="C313" s="3">
        <v>22</v>
      </c>
      <c r="D313" s="3" t="s">
        <v>737</v>
      </c>
      <c r="E313" s="4" t="s">
        <v>758</v>
      </c>
      <c r="F313" s="4" t="s">
        <v>26</v>
      </c>
      <c r="G313" s="8">
        <v>11570995</v>
      </c>
      <c r="H313" s="8">
        <v>10363748</v>
      </c>
      <c r="I313" s="8">
        <v>-1207247</v>
      </c>
      <c r="J313" s="9">
        <v>-0.104</v>
      </c>
      <c r="K313" t="s">
        <v>3254</v>
      </c>
    </row>
    <row r="314" spans="1:11" x14ac:dyDescent="0.35">
      <c r="A314" s="3" t="s">
        <v>977</v>
      </c>
      <c r="B314" s="3">
        <v>8</v>
      </c>
      <c r="C314" s="3">
        <v>18</v>
      </c>
      <c r="D314" s="3" t="s">
        <v>965</v>
      </c>
      <c r="E314" s="4" t="s">
        <v>978</v>
      </c>
      <c r="F314" s="4" t="s">
        <v>11</v>
      </c>
      <c r="G314" s="8">
        <v>7258185</v>
      </c>
      <c r="H314" s="8">
        <v>6052027</v>
      </c>
      <c r="I314" s="8">
        <v>-1206158</v>
      </c>
      <c r="J314" s="9">
        <v>-0.16600000000000001</v>
      </c>
      <c r="K314" t="s">
        <v>3254</v>
      </c>
    </row>
    <row r="315" spans="1:11" x14ac:dyDescent="0.35">
      <c r="A315" s="3" t="s">
        <v>503</v>
      </c>
      <c r="B315" s="3">
        <v>2</v>
      </c>
      <c r="C315" s="3">
        <v>3</v>
      </c>
      <c r="D315" s="3" t="s">
        <v>491</v>
      </c>
      <c r="E315" s="4" t="s">
        <v>504</v>
      </c>
      <c r="F315" s="4" t="s">
        <v>11</v>
      </c>
      <c r="G315" s="8">
        <v>11661993</v>
      </c>
      <c r="H315" s="8">
        <v>10457476</v>
      </c>
      <c r="I315" s="8">
        <v>-1204517</v>
      </c>
      <c r="J315" s="9">
        <v>-0.10299999999999999</v>
      </c>
      <c r="K315" t="s">
        <v>3254</v>
      </c>
    </row>
    <row r="316" spans="1:11" x14ac:dyDescent="0.35">
      <c r="A316" s="3" t="s">
        <v>200</v>
      </c>
      <c r="B316" s="3">
        <v>15</v>
      </c>
      <c r="C316" s="3">
        <v>38</v>
      </c>
      <c r="D316" s="3" t="s">
        <v>180</v>
      </c>
      <c r="E316" s="4" t="s">
        <v>201</v>
      </c>
      <c r="F316" s="4" t="s">
        <v>21</v>
      </c>
      <c r="G316" s="8">
        <v>8616608</v>
      </c>
      <c r="H316" s="8">
        <v>7412309</v>
      </c>
      <c r="I316" s="8">
        <v>-1204299</v>
      </c>
      <c r="J316" s="9">
        <v>-0.14000000000000001</v>
      </c>
      <c r="K316" t="s">
        <v>3254</v>
      </c>
    </row>
    <row r="317" spans="1:11" x14ac:dyDescent="0.35">
      <c r="A317" s="3" t="s">
        <v>2734</v>
      </c>
      <c r="B317" s="3">
        <v>10</v>
      </c>
      <c r="C317" s="3">
        <v>14</v>
      </c>
      <c r="D317" s="3" t="s">
        <v>2686</v>
      </c>
      <c r="E317" s="4" t="s">
        <v>2735</v>
      </c>
      <c r="F317" s="4" t="s">
        <v>21</v>
      </c>
      <c r="G317" s="8">
        <v>8853655</v>
      </c>
      <c r="H317" s="8">
        <v>7649621</v>
      </c>
      <c r="I317" s="8">
        <v>-1204034</v>
      </c>
      <c r="J317" s="9">
        <v>-0.13600000000000001</v>
      </c>
      <c r="K317" t="s">
        <v>3254</v>
      </c>
    </row>
    <row r="318" spans="1:11" x14ac:dyDescent="0.35">
      <c r="A318" s="3" t="s">
        <v>1954</v>
      </c>
      <c r="B318" s="3">
        <v>24</v>
      </c>
      <c r="C318" s="3">
        <v>21</v>
      </c>
      <c r="D318" s="3" t="s">
        <v>1942</v>
      </c>
      <c r="E318" s="4" t="s">
        <v>1955</v>
      </c>
      <c r="F318" s="4" t="s">
        <v>21</v>
      </c>
      <c r="G318" s="8">
        <v>11536833</v>
      </c>
      <c r="H318" s="8">
        <v>10335046</v>
      </c>
      <c r="I318" s="8">
        <v>-1201787</v>
      </c>
      <c r="J318" s="9">
        <v>-0.104</v>
      </c>
      <c r="K318" t="s">
        <v>3254</v>
      </c>
    </row>
    <row r="319" spans="1:11" x14ac:dyDescent="0.35">
      <c r="A319" s="3" t="s">
        <v>3023</v>
      </c>
      <c r="B319" s="3">
        <v>21</v>
      </c>
      <c r="C319" s="3">
        <v>48</v>
      </c>
      <c r="D319" s="3" t="s">
        <v>3021</v>
      </c>
      <c r="E319" s="4" t="s">
        <v>3024</v>
      </c>
      <c r="F319" s="4" t="s">
        <v>21</v>
      </c>
      <c r="G319" s="8">
        <v>8236870</v>
      </c>
      <c r="H319" s="8">
        <v>7036170</v>
      </c>
      <c r="I319" s="8">
        <v>-1200700</v>
      </c>
      <c r="J319" s="9">
        <v>-0.14599999999999999</v>
      </c>
      <c r="K319" t="s">
        <v>3254</v>
      </c>
    </row>
    <row r="320" spans="1:11" x14ac:dyDescent="0.35">
      <c r="A320" s="3" t="s">
        <v>1371</v>
      </c>
      <c r="B320" s="3">
        <v>31</v>
      </c>
      <c r="C320" s="3">
        <v>49</v>
      </c>
      <c r="D320" s="3" t="s">
        <v>1325</v>
      </c>
      <c r="E320" s="4" t="s">
        <v>1372</v>
      </c>
      <c r="F320" s="4" t="s">
        <v>11</v>
      </c>
      <c r="G320" s="8">
        <v>12137842</v>
      </c>
      <c r="H320" s="8">
        <v>10942960</v>
      </c>
      <c r="I320" s="8">
        <v>-1194882</v>
      </c>
      <c r="J320" s="9">
        <v>-9.8000000000000004E-2</v>
      </c>
      <c r="K320" t="s">
        <v>3254</v>
      </c>
    </row>
    <row r="321" spans="1:11" x14ac:dyDescent="0.35">
      <c r="A321" s="3" t="s">
        <v>743</v>
      </c>
      <c r="B321" s="3">
        <v>30</v>
      </c>
      <c r="C321" s="3">
        <v>22</v>
      </c>
      <c r="D321" s="3" t="s">
        <v>737</v>
      </c>
      <c r="E321" s="4" t="s">
        <v>744</v>
      </c>
      <c r="F321" s="4" t="s">
        <v>14</v>
      </c>
      <c r="G321" s="8">
        <v>12489919</v>
      </c>
      <c r="H321" s="8">
        <v>11300119</v>
      </c>
      <c r="I321" s="8">
        <v>-1189800</v>
      </c>
      <c r="J321" s="9">
        <v>-9.5000000000000001E-2</v>
      </c>
      <c r="K321" t="s">
        <v>3254</v>
      </c>
    </row>
    <row r="322" spans="1:11" x14ac:dyDescent="0.35">
      <c r="A322" s="3" t="s">
        <v>2704</v>
      </c>
      <c r="B322" s="3">
        <v>9</v>
      </c>
      <c r="C322" s="3">
        <v>14</v>
      </c>
      <c r="D322" s="3" t="s">
        <v>2686</v>
      </c>
      <c r="E322" s="4" t="s">
        <v>2705</v>
      </c>
      <c r="F322" s="4" t="s">
        <v>21</v>
      </c>
      <c r="G322" s="8">
        <v>6137534</v>
      </c>
      <c r="H322" s="8">
        <v>4949799</v>
      </c>
      <c r="I322" s="8">
        <v>-1187735</v>
      </c>
      <c r="J322" s="9">
        <v>-0.19400000000000001</v>
      </c>
      <c r="K322" t="s">
        <v>3254</v>
      </c>
    </row>
    <row r="323" spans="1:11" x14ac:dyDescent="0.35">
      <c r="A323" s="3" t="s">
        <v>2915</v>
      </c>
      <c r="B323" s="3">
        <v>25</v>
      </c>
      <c r="C323" s="3">
        <v>20</v>
      </c>
      <c r="D323" s="3" t="s">
        <v>2901</v>
      </c>
      <c r="E323" s="4" t="s">
        <v>2916</v>
      </c>
      <c r="F323" s="4" t="s">
        <v>21</v>
      </c>
      <c r="G323" s="8">
        <v>13890627</v>
      </c>
      <c r="H323" s="8">
        <v>12703669</v>
      </c>
      <c r="I323" s="8">
        <v>-1186958</v>
      </c>
      <c r="J323" s="9">
        <v>-8.5000000000000006E-2</v>
      </c>
      <c r="K323" t="s">
        <v>3254</v>
      </c>
    </row>
    <row r="324" spans="1:11" x14ac:dyDescent="0.35">
      <c r="A324" s="3" t="s">
        <v>3222</v>
      </c>
      <c r="B324" s="3">
        <v>22</v>
      </c>
      <c r="C324" s="3">
        <v>44</v>
      </c>
      <c r="D324" s="3" t="s">
        <v>3188</v>
      </c>
      <c r="E324" s="4" t="s">
        <v>3223</v>
      </c>
      <c r="F324" s="4" t="s">
        <v>21</v>
      </c>
      <c r="G324" s="8">
        <v>7743436</v>
      </c>
      <c r="H324" s="8">
        <v>6558363</v>
      </c>
      <c r="I324" s="8">
        <v>-1185073</v>
      </c>
      <c r="J324" s="9">
        <v>-0.153</v>
      </c>
      <c r="K324" t="s">
        <v>3254</v>
      </c>
    </row>
    <row r="325" spans="1:11" x14ac:dyDescent="0.35">
      <c r="A325" s="3" t="s">
        <v>1333</v>
      </c>
      <c r="B325" s="3">
        <v>31</v>
      </c>
      <c r="C325" s="3">
        <v>49</v>
      </c>
      <c r="D325" s="3" t="s">
        <v>1325</v>
      </c>
      <c r="E325" s="4" t="s">
        <v>1334</v>
      </c>
      <c r="F325" s="4" t="s">
        <v>14</v>
      </c>
      <c r="G325" s="8">
        <v>14447406</v>
      </c>
      <c r="H325" s="8">
        <v>13264575</v>
      </c>
      <c r="I325" s="8">
        <v>-1182831</v>
      </c>
      <c r="J325" s="9">
        <v>-8.2000000000000003E-2</v>
      </c>
      <c r="K325" t="s">
        <v>3254</v>
      </c>
    </row>
    <row r="326" spans="1:11" x14ac:dyDescent="0.35">
      <c r="A326" s="3" t="s">
        <v>686</v>
      </c>
      <c r="B326" s="3">
        <v>27</v>
      </c>
      <c r="C326" s="3">
        <v>31</v>
      </c>
      <c r="D326" s="3" t="s">
        <v>672</v>
      </c>
      <c r="E326" s="4" t="s">
        <v>687</v>
      </c>
      <c r="F326" s="4" t="s">
        <v>21</v>
      </c>
      <c r="G326" s="8">
        <v>9796450</v>
      </c>
      <c r="H326" s="8">
        <v>8614602</v>
      </c>
      <c r="I326" s="8">
        <v>-1181848</v>
      </c>
      <c r="J326" s="9">
        <v>-0.121</v>
      </c>
      <c r="K326" t="s">
        <v>3254</v>
      </c>
    </row>
    <row r="327" spans="1:11" x14ac:dyDescent="0.35">
      <c r="A327" s="3" t="s">
        <v>928</v>
      </c>
      <c r="B327" s="3">
        <v>10</v>
      </c>
      <c r="C327" s="3">
        <v>11</v>
      </c>
      <c r="D327" s="3" t="s">
        <v>896</v>
      </c>
      <c r="E327" s="4" t="s">
        <v>929</v>
      </c>
      <c r="F327" s="4" t="s">
        <v>21</v>
      </c>
      <c r="G327" s="8">
        <v>9221569</v>
      </c>
      <c r="H327" s="8">
        <v>8040480</v>
      </c>
      <c r="I327" s="8">
        <v>-1181089</v>
      </c>
      <c r="J327" s="9">
        <v>-0.128</v>
      </c>
      <c r="K327" t="s">
        <v>3254</v>
      </c>
    </row>
    <row r="328" spans="1:11" x14ac:dyDescent="0.35">
      <c r="A328" s="3" t="s">
        <v>2390</v>
      </c>
      <c r="B328" s="3">
        <v>5</v>
      </c>
      <c r="C328" s="3">
        <v>9</v>
      </c>
      <c r="D328" s="3" t="s">
        <v>2354</v>
      </c>
      <c r="E328" s="4" t="s">
        <v>2391</v>
      </c>
      <c r="F328" s="4" t="s">
        <v>21</v>
      </c>
      <c r="G328" s="8">
        <v>6800426</v>
      </c>
      <c r="H328" s="8">
        <v>5620244</v>
      </c>
      <c r="I328" s="8">
        <v>-1180182</v>
      </c>
      <c r="J328" s="9">
        <v>-0.17399999999999999</v>
      </c>
      <c r="K328" t="s">
        <v>3254</v>
      </c>
    </row>
    <row r="329" spans="1:11" x14ac:dyDescent="0.35">
      <c r="A329" s="3" t="s">
        <v>273</v>
      </c>
      <c r="B329" s="3">
        <v>4</v>
      </c>
      <c r="C329" s="3">
        <v>8</v>
      </c>
      <c r="D329" s="3" t="s">
        <v>243</v>
      </c>
      <c r="E329" s="4" t="s">
        <v>274</v>
      </c>
      <c r="F329" s="4" t="s">
        <v>21</v>
      </c>
      <c r="G329" s="8">
        <v>9336345</v>
      </c>
      <c r="H329" s="8">
        <v>8156414</v>
      </c>
      <c r="I329" s="8">
        <v>-1179931</v>
      </c>
      <c r="J329" s="9">
        <v>-0.126</v>
      </c>
      <c r="K329" t="s">
        <v>3254</v>
      </c>
    </row>
    <row r="330" spans="1:11" x14ac:dyDescent="0.35">
      <c r="A330" s="3" t="s">
        <v>2972</v>
      </c>
      <c r="B330" s="3">
        <v>11</v>
      </c>
      <c r="C330" s="3">
        <v>13</v>
      </c>
      <c r="D330" s="3" t="s">
        <v>2940</v>
      </c>
      <c r="E330" s="4" t="s">
        <v>2973</v>
      </c>
      <c r="F330" s="4" t="s">
        <v>11</v>
      </c>
      <c r="G330" s="8">
        <v>6782773</v>
      </c>
      <c r="H330" s="8">
        <v>5603579</v>
      </c>
      <c r="I330" s="8">
        <v>-1179194</v>
      </c>
      <c r="J330" s="9">
        <v>-0.17399999999999999</v>
      </c>
      <c r="K330" t="s">
        <v>3254</v>
      </c>
    </row>
    <row r="331" spans="1:11" x14ac:dyDescent="0.35">
      <c r="A331" s="3" t="s">
        <v>1681</v>
      </c>
      <c r="B331" s="3">
        <v>29</v>
      </c>
      <c r="C331" s="3">
        <v>23</v>
      </c>
      <c r="D331" s="3" t="s">
        <v>1633</v>
      </c>
      <c r="E331" s="4" t="s">
        <v>1682</v>
      </c>
      <c r="F331" s="4" t="s">
        <v>21</v>
      </c>
      <c r="G331" s="8">
        <v>8249929</v>
      </c>
      <c r="H331" s="8">
        <v>7071099</v>
      </c>
      <c r="I331" s="8">
        <v>-1178830</v>
      </c>
      <c r="J331" s="9">
        <v>-0.14299999999999999</v>
      </c>
      <c r="K331" t="s">
        <v>3254</v>
      </c>
    </row>
    <row r="332" spans="1:11" x14ac:dyDescent="0.35">
      <c r="A332" s="3" t="s">
        <v>2726</v>
      </c>
      <c r="B332" s="3">
        <v>10</v>
      </c>
      <c r="C332" s="3">
        <v>14</v>
      </c>
      <c r="D332" s="3" t="s">
        <v>2686</v>
      </c>
      <c r="E332" s="4" t="s">
        <v>2727</v>
      </c>
      <c r="F332" s="4" t="s">
        <v>21</v>
      </c>
      <c r="G332" s="8">
        <v>9457541</v>
      </c>
      <c r="H332" s="8">
        <v>8282266</v>
      </c>
      <c r="I332" s="8">
        <v>-1175275</v>
      </c>
      <c r="J332" s="9">
        <v>-0.124</v>
      </c>
      <c r="K332" t="s">
        <v>3254</v>
      </c>
    </row>
    <row r="333" spans="1:11" x14ac:dyDescent="0.35">
      <c r="A333" s="3" t="s">
        <v>1027</v>
      </c>
      <c r="B333" s="3">
        <v>12</v>
      </c>
      <c r="C333" s="3">
        <v>18</v>
      </c>
      <c r="D333" s="3" t="s">
        <v>965</v>
      </c>
      <c r="E333" s="4" t="s">
        <v>1028</v>
      </c>
      <c r="F333" s="4" t="s">
        <v>21</v>
      </c>
      <c r="G333" s="8">
        <v>11780968</v>
      </c>
      <c r="H333" s="8">
        <v>10609028</v>
      </c>
      <c r="I333" s="8">
        <v>-1171940</v>
      </c>
      <c r="J333" s="9">
        <v>-9.9000000000000005E-2</v>
      </c>
      <c r="K333" t="s">
        <v>3254</v>
      </c>
    </row>
    <row r="334" spans="1:11" x14ac:dyDescent="0.35">
      <c r="A334" s="3" t="s">
        <v>598</v>
      </c>
      <c r="B334" s="3">
        <v>20</v>
      </c>
      <c r="C334" s="3">
        <v>43</v>
      </c>
      <c r="D334" s="3" t="s">
        <v>574</v>
      </c>
      <c r="E334" s="4" t="s">
        <v>599</v>
      </c>
      <c r="F334" s="4" t="s">
        <v>21</v>
      </c>
      <c r="G334" s="8">
        <v>12711716</v>
      </c>
      <c r="H334" s="8">
        <v>11540214</v>
      </c>
      <c r="I334" s="8">
        <v>-1171502</v>
      </c>
      <c r="J334" s="9">
        <v>-9.1999999999999998E-2</v>
      </c>
      <c r="K334" t="s">
        <v>3254</v>
      </c>
    </row>
    <row r="335" spans="1:11" x14ac:dyDescent="0.35">
      <c r="A335" s="3" t="s">
        <v>1573</v>
      </c>
      <c r="B335" s="3">
        <v>21</v>
      </c>
      <c r="C335" s="3">
        <v>47</v>
      </c>
      <c r="D335" s="3" t="s">
        <v>1533</v>
      </c>
      <c r="E335" s="4" t="s">
        <v>1574</v>
      </c>
      <c r="F335" s="4" t="s">
        <v>21</v>
      </c>
      <c r="G335" s="8">
        <v>10243558</v>
      </c>
      <c r="H335" s="8">
        <v>9072352</v>
      </c>
      <c r="I335" s="8">
        <v>-1171206</v>
      </c>
      <c r="J335" s="9">
        <v>-0.114</v>
      </c>
      <c r="K335" t="s">
        <v>3254</v>
      </c>
    </row>
    <row r="336" spans="1:11" x14ac:dyDescent="0.35">
      <c r="A336" s="3" t="s">
        <v>1183</v>
      </c>
      <c r="B336" s="3">
        <v>28</v>
      </c>
      <c r="C336" s="3">
        <v>24</v>
      </c>
      <c r="D336" s="3" t="s">
        <v>1127</v>
      </c>
      <c r="E336" s="4" t="s">
        <v>1184</v>
      </c>
      <c r="F336" s="4" t="s">
        <v>21</v>
      </c>
      <c r="G336" s="8">
        <v>6966215</v>
      </c>
      <c r="H336" s="8">
        <v>5795910</v>
      </c>
      <c r="I336" s="8">
        <v>-1170305</v>
      </c>
      <c r="J336" s="9">
        <v>-0.16800000000000001</v>
      </c>
      <c r="K336" t="s">
        <v>3254</v>
      </c>
    </row>
    <row r="337" spans="1:11" x14ac:dyDescent="0.35">
      <c r="A337" s="3" t="s">
        <v>2659</v>
      </c>
      <c r="B337" s="3">
        <v>12</v>
      </c>
      <c r="C337" s="3">
        <v>17</v>
      </c>
      <c r="D337" s="3" t="s">
        <v>2565</v>
      </c>
      <c r="E337" s="4" t="s">
        <v>2660</v>
      </c>
      <c r="F337" s="4" t="s">
        <v>21</v>
      </c>
      <c r="G337" s="8">
        <v>9359735</v>
      </c>
      <c r="H337" s="8">
        <v>8191989</v>
      </c>
      <c r="I337" s="8">
        <v>-1167746</v>
      </c>
      <c r="J337" s="9">
        <v>-0.125</v>
      </c>
      <c r="K337" t="s">
        <v>3254</v>
      </c>
    </row>
    <row r="338" spans="1:11" x14ac:dyDescent="0.35">
      <c r="A338" s="3" t="s">
        <v>2688</v>
      </c>
      <c r="B338" s="3">
        <v>9</v>
      </c>
      <c r="C338" s="3">
        <v>14</v>
      </c>
      <c r="D338" s="3" t="s">
        <v>2686</v>
      </c>
      <c r="E338" s="4" t="s">
        <v>2689</v>
      </c>
      <c r="F338" s="4" t="s">
        <v>29</v>
      </c>
      <c r="G338" s="8">
        <v>10510319</v>
      </c>
      <c r="H338" s="8">
        <v>9343593</v>
      </c>
      <c r="I338" s="8">
        <v>-1166726</v>
      </c>
      <c r="J338" s="9">
        <v>-0.111</v>
      </c>
      <c r="K338" t="s">
        <v>3254</v>
      </c>
    </row>
    <row r="339" spans="1:11" x14ac:dyDescent="0.35">
      <c r="A339" s="3" t="s">
        <v>2370</v>
      </c>
      <c r="B339" s="3">
        <v>5</v>
      </c>
      <c r="C339" s="3">
        <v>9</v>
      </c>
      <c r="D339" s="3" t="s">
        <v>2354</v>
      </c>
      <c r="E339" s="4" t="s">
        <v>2371</v>
      </c>
      <c r="F339" s="4" t="s">
        <v>29</v>
      </c>
      <c r="G339" s="8">
        <v>5536022</v>
      </c>
      <c r="H339" s="8">
        <v>4370843</v>
      </c>
      <c r="I339" s="8">
        <v>-1165179</v>
      </c>
      <c r="J339" s="9">
        <v>-0.21</v>
      </c>
      <c r="K339" t="s">
        <v>3254</v>
      </c>
    </row>
    <row r="340" spans="1:11" x14ac:dyDescent="0.35">
      <c r="A340" s="3" t="s">
        <v>1831</v>
      </c>
      <c r="B340" s="3">
        <v>75</v>
      </c>
      <c r="C340" s="3">
        <v>1</v>
      </c>
      <c r="D340" s="3" t="s">
        <v>1739</v>
      </c>
      <c r="E340" s="4" t="s">
        <v>1832</v>
      </c>
      <c r="F340" s="4" t="s">
        <v>26</v>
      </c>
      <c r="G340" s="8">
        <v>22709825</v>
      </c>
      <c r="H340" s="8">
        <v>21545510</v>
      </c>
      <c r="I340" s="8">
        <v>-1164315</v>
      </c>
      <c r="J340" s="9">
        <v>-5.0999999999999997E-2</v>
      </c>
      <c r="K340" t="s">
        <v>3254</v>
      </c>
    </row>
    <row r="341" spans="1:11" x14ac:dyDescent="0.35">
      <c r="A341" s="3" t="s">
        <v>509</v>
      </c>
      <c r="B341" s="3">
        <v>2</v>
      </c>
      <c r="C341" s="3">
        <v>3</v>
      </c>
      <c r="D341" s="3" t="s">
        <v>491</v>
      </c>
      <c r="E341" s="4" t="s">
        <v>510</v>
      </c>
      <c r="F341" s="4" t="s">
        <v>11</v>
      </c>
      <c r="G341" s="8">
        <v>4750493</v>
      </c>
      <c r="H341" s="8">
        <v>3588178</v>
      </c>
      <c r="I341" s="8">
        <v>-1162315</v>
      </c>
      <c r="J341" s="9">
        <v>-0.245</v>
      </c>
      <c r="K341" t="s">
        <v>3254</v>
      </c>
    </row>
    <row r="342" spans="1:11" x14ac:dyDescent="0.35">
      <c r="A342" s="3" t="s">
        <v>2345</v>
      </c>
      <c r="B342" s="3">
        <v>15</v>
      </c>
      <c r="C342" s="3">
        <v>33</v>
      </c>
      <c r="D342" s="3" t="s">
        <v>2277</v>
      </c>
      <c r="E342" s="4" t="s">
        <v>2346</v>
      </c>
      <c r="F342" s="4" t="s">
        <v>21</v>
      </c>
      <c r="G342" s="8">
        <v>8336690</v>
      </c>
      <c r="H342" s="8">
        <v>7178223</v>
      </c>
      <c r="I342" s="8">
        <v>-1158467</v>
      </c>
      <c r="J342" s="9">
        <v>-0.13900000000000001</v>
      </c>
      <c r="K342" t="s">
        <v>3254</v>
      </c>
    </row>
    <row r="343" spans="1:11" x14ac:dyDescent="0.35">
      <c r="A343" s="3" t="s">
        <v>3031</v>
      </c>
      <c r="B343" s="3">
        <v>21</v>
      </c>
      <c r="C343" s="3">
        <v>48</v>
      </c>
      <c r="D343" s="3" t="s">
        <v>3021</v>
      </c>
      <c r="E343" s="4" t="s">
        <v>695</v>
      </c>
      <c r="F343" s="4" t="s">
        <v>21</v>
      </c>
      <c r="G343" s="8">
        <v>11582617</v>
      </c>
      <c r="H343" s="8">
        <v>10425109</v>
      </c>
      <c r="I343" s="8">
        <v>-1157508</v>
      </c>
      <c r="J343" s="9">
        <v>-0.1</v>
      </c>
      <c r="K343" t="s">
        <v>3254</v>
      </c>
    </row>
    <row r="344" spans="1:11" x14ac:dyDescent="0.35">
      <c r="A344" s="3" t="s">
        <v>584</v>
      </c>
      <c r="B344" s="3">
        <v>20</v>
      </c>
      <c r="C344" s="3">
        <v>43</v>
      </c>
      <c r="D344" s="3" t="s">
        <v>574</v>
      </c>
      <c r="E344" s="4" t="s">
        <v>585</v>
      </c>
      <c r="F344" s="4" t="s">
        <v>21</v>
      </c>
      <c r="G344" s="8">
        <v>14815050</v>
      </c>
      <c r="H344" s="8">
        <v>13657972</v>
      </c>
      <c r="I344" s="8">
        <v>-1157078</v>
      </c>
      <c r="J344" s="9">
        <v>-7.8E-2</v>
      </c>
      <c r="K344" t="s">
        <v>3254</v>
      </c>
    </row>
    <row r="345" spans="1:11" x14ac:dyDescent="0.35">
      <c r="A345" s="3" t="s">
        <v>309</v>
      </c>
      <c r="B345" s="3">
        <v>7</v>
      </c>
      <c r="C345" s="3">
        <v>8</v>
      </c>
      <c r="D345" s="3" t="s">
        <v>243</v>
      </c>
      <c r="E345" s="4" t="s">
        <v>310</v>
      </c>
      <c r="F345" s="4" t="s">
        <v>11</v>
      </c>
      <c r="G345" s="8">
        <v>6626310</v>
      </c>
      <c r="H345" s="8">
        <v>5470509</v>
      </c>
      <c r="I345" s="8">
        <v>-1155801</v>
      </c>
      <c r="J345" s="9">
        <v>-0.17399999999999999</v>
      </c>
      <c r="K345" t="s">
        <v>3254</v>
      </c>
    </row>
    <row r="346" spans="1:11" x14ac:dyDescent="0.35">
      <c r="A346" s="3" t="s">
        <v>3103</v>
      </c>
      <c r="B346" s="3">
        <v>29</v>
      </c>
      <c r="C346" s="3">
        <v>27</v>
      </c>
      <c r="D346" s="3" t="s">
        <v>3067</v>
      </c>
      <c r="E346" s="4" t="s">
        <v>3104</v>
      </c>
      <c r="F346" s="4" t="s">
        <v>21</v>
      </c>
      <c r="G346" s="8">
        <v>6414326</v>
      </c>
      <c r="H346" s="8">
        <v>5260838</v>
      </c>
      <c r="I346" s="8">
        <v>-1153488</v>
      </c>
      <c r="J346" s="9">
        <v>-0.18</v>
      </c>
      <c r="K346" t="s">
        <v>3254</v>
      </c>
    </row>
    <row r="347" spans="1:11" x14ac:dyDescent="0.35">
      <c r="A347" s="3" t="s">
        <v>2783</v>
      </c>
      <c r="B347" s="3">
        <v>28</v>
      </c>
      <c r="C347" s="3">
        <v>29</v>
      </c>
      <c r="D347" s="3" t="s">
        <v>2753</v>
      </c>
      <c r="E347" s="4" t="s">
        <v>2784</v>
      </c>
      <c r="F347" s="4" t="s">
        <v>11</v>
      </c>
      <c r="G347" s="8">
        <v>10619404</v>
      </c>
      <c r="H347" s="8">
        <v>9467725</v>
      </c>
      <c r="I347" s="8">
        <v>-1151679</v>
      </c>
      <c r="J347" s="9">
        <v>-0.108</v>
      </c>
      <c r="K347" t="s">
        <v>3254</v>
      </c>
    </row>
    <row r="348" spans="1:11" x14ac:dyDescent="0.35">
      <c r="A348" s="3" t="s">
        <v>2461</v>
      </c>
      <c r="B348" s="3">
        <v>11</v>
      </c>
      <c r="C348" s="3">
        <v>12</v>
      </c>
      <c r="D348" s="3" t="s">
        <v>2421</v>
      </c>
      <c r="E348" s="4" t="s">
        <v>2462</v>
      </c>
      <c r="F348" s="4" t="s">
        <v>21</v>
      </c>
      <c r="G348" s="8">
        <v>8390247</v>
      </c>
      <c r="H348" s="8">
        <v>7239232</v>
      </c>
      <c r="I348" s="8">
        <v>-1151015</v>
      </c>
      <c r="J348" s="9">
        <v>-0.13700000000000001</v>
      </c>
      <c r="K348" t="s">
        <v>3254</v>
      </c>
    </row>
    <row r="349" spans="1:11" x14ac:dyDescent="0.35">
      <c r="A349" s="3" t="s">
        <v>208</v>
      </c>
      <c r="B349" s="3">
        <v>15</v>
      </c>
      <c r="C349" s="3">
        <v>38</v>
      </c>
      <c r="D349" s="3" t="s">
        <v>180</v>
      </c>
      <c r="E349" s="4" t="s">
        <v>209</v>
      </c>
      <c r="F349" s="4" t="s">
        <v>21</v>
      </c>
      <c r="G349" s="8">
        <v>5932125</v>
      </c>
      <c r="H349" s="8">
        <v>4783706</v>
      </c>
      <c r="I349" s="8">
        <v>-1148419</v>
      </c>
      <c r="J349" s="9">
        <v>-0.19400000000000001</v>
      </c>
      <c r="K349" t="s">
        <v>3254</v>
      </c>
    </row>
    <row r="350" spans="1:11" x14ac:dyDescent="0.35">
      <c r="A350" s="3" t="s">
        <v>331</v>
      </c>
      <c r="B350" s="3">
        <v>7</v>
      </c>
      <c r="C350" s="3">
        <v>8</v>
      </c>
      <c r="D350" s="3" t="s">
        <v>243</v>
      </c>
      <c r="E350" s="4" t="s">
        <v>332</v>
      </c>
      <c r="F350" s="4" t="s">
        <v>21</v>
      </c>
      <c r="G350" s="8">
        <v>6653560</v>
      </c>
      <c r="H350" s="8">
        <v>5505448</v>
      </c>
      <c r="I350" s="8">
        <v>-1148112</v>
      </c>
      <c r="J350" s="9">
        <v>-0.17299999999999999</v>
      </c>
      <c r="K350" t="s">
        <v>3254</v>
      </c>
    </row>
    <row r="351" spans="1:11" x14ac:dyDescent="0.35">
      <c r="A351" s="3" t="s">
        <v>867</v>
      </c>
      <c r="B351" s="3">
        <v>6</v>
      </c>
      <c r="C351" s="3">
        <v>10</v>
      </c>
      <c r="D351" s="3" t="s">
        <v>813</v>
      </c>
      <c r="E351" s="4" t="s">
        <v>868</v>
      </c>
      <c r="F351" s="4" t="s">
        <v>21</v>
      </c>
      <c r="G351" s="8">
        <v>9410536</v>
      </c>
      <c r="H351" s="8">
        <v>8265350</v>
      </c>
      <c r="I351" s="8">
        <v>-1145186</v>
      </c>
      <c r="J351" s="9">
        <v>-0.122</v>
      </c>
      <c r="K351" t="s">
        <v>3254</v>
      </c>
    </row>
    <row r="352" spans="1:11" x14ac:dyDescent="0.35">
      <c r="A352" s="3" t="s">
        <v>2469</v>
      </c>
      <c r="B352" s="3">
        <v>11</v>
      </c>
      <c r="C352" s="3">
        <v>12</v>
      </c>
      <c r="D352" s="3" t="s">
        <v>2421</v>
      </c>
      <c r="E352" s="4" t="s">
        <v>2470</v>
      </c>
      <c r="F352" s="4" t="s">
        <v>21</v>
      </c>
      <c r="G352" s="8">
        <v>9173334</v>
      </c>
      <c r="H352" s="8">
        <v>8029546</v>
      </c>
      <c r="I352" s="8">
        <v>-1143788</v>
      </c>
      <c r="J352" s="9">
        <v>-0.125</v>
      </c>
      <c r="K352" t="s">
        <v>3254</v>
      </c>
    </row>
    <row r="353" spans="1:11" x14ac:dyDescent="0.35">
      <c r="A353" s="3" t="s">
        <v>2903</v>
      </c>
      <c r="B353" s="3">
        <v>25</v>
      </c>
      <c r="C353" s="3">
        <v>20</v>
      </c>
      <c r="D353" s="3" t="s">
        <v>2901</v>
      </c>
      <c r="E353" s="4" t="s">
        <v>2904</v>
      </c>
      <c r="F353" s="4" t="s">
        <v>11</v>
      </c>
      <c r="G353" s="8">
        <v>16624231</v>
      </c>
      <c r="H353" s="8">
        <v>15481042</v>
      </c>
      <c r="I353" s="8">
        <v>-1143189</v>
      </c>
      <c r="J353" s="9">
        <v>-6.9000000000000006E-2</v>
      </c>
      <c r="K353" t="s">
        <v>3254</v>
      </c>
    </row>
    <row r="354" spans="1:11" x14ac:dyDescent="0.35">
      <c r="A354" s="3" t="s">
        <v>2730</v>
      </c>
      <c r="B354" s="3">
        <v>10</v>
      </c>
      <c r="C354" s="3">
        <v>14</v>
      </c>
      <c r="D354" s="3" t="s">
        <v>2686</v>
      </c>
      <c r="E354" s="4" t="s">
        <v>2731</v>
      </c>
      <c r="F354" s="4" t="s">
        <v>21</v>
      </c>
      <c r="G354" s="8">
        <v>7410805</v>
      </c>
      <c r="H354" s="8">
        <v>6270956</v>
      </c>
      <c r="I354" s="8">
        <v>-1139849</v>
      </c>
      <c r="J354" s="9">
        <v>-0.154</v>
      </c>
      <c r="K354" t="s">
        <v>3254</v>
      </c>
    </row>
    <row r="355" spans="1:11" x14ac:dyDescent="0.35">
      <c r="A355" s="3" t="s">
        <v>1339</v>
      </c>
      <c r="B355" s="3">
        <v>31</v>
      </c>
      <c r="C355" s="3">
        <v>49</v>
      </c>
      <c r="D355" s="3" t="s">
        <v>1325</v>
      </c>
      <c r="E355" s="4" t="s">
        <v>1340</v>
      </c>
      <c r="F355" s="4" t="s">
        <v>21</v>
      </c>
      <c r="G355" s="8">
        <v>9408882</v>
      </c>
      <c r="H355" s="8">
        <v>8272426</v>
      </c>
      <c r="I355" s="8">
        <v>-1136456</v>
      </c>
      <c r="J355" s="9">
        <v>-0.121</v>
      </c>
      <c r="K355" t="s">
        <v>3254</v>
      </c>
    </row>
    <row r="356" spans="1:11" x14ac:dyDescent="0.35">
      <c r="A356" s="3" t="s">
        <v>1958</v>
      </c>
      <c r="B356" s="3">
        <v>24</v>
      </c>
      <c r="C356" s="3">
        <v>21</v>
      </c>
      <c r="D356" s="3" t="s">
        <v>1942</v>
      </c>
      <c r="E356" s="4" t="s">
        <v>1959</v>
      </c>
      <c r="F356" s="4" t="s">
        <v>21</v>
      </c>
      <c r="G356" s="8">
        <v>7533490</v>
      </c>
      <c r="H356" s="8">
        <v>6398246</v>
      </c>
      <c r="I356" s="8">
        <v>-1135244</v>
      </c>
      <c r="J356" s="9">
        <v>-0.151</v>
      </c>
      <c r="K356" t="s">
        <v>3254</v>
      </c>
    </row>
    <row r="357" spans="1:11" x14ac:dyDescent="0.35">
      <c r="A357" s="3" t="s">
        <v>2451</v>
      </c>
      <c r="B357" s="3">
        <v>11</v>
      </c>
      <c r="C357" s="3">
        <v>12</v>
      </c>
      <c r="D357" s="3" t="s">
        <v>2421</v>
      </c>
      <c r="E357" s="4" t="s">
        <v>2452</v>
      </c>
      <c r="F357" s="4" t="s">
        <v>14</v>
      </c>
      <c r="G357" s="8">
        <v>6742872</v>
      </c>
      <c r="H357" s="8">
        <v>5609829</v>
      </c>
      <c r="I357" s="8">
        <v>-1133043</v>
      </c>
      <c r="J357" s="9">
        <v>-0.16800000000000001</v>
      </c>
      <c r="K357" t="s">
        <v>3254</v>
      </c>
    </row>
    <row r="358" spans="1:11" x14ac:dyDescent="0.35">
      <c r="A358" s="3" t="s">
        <v>2722</v>
      </c>
      <c r="B358" s="3">
        <v>10</v>
      </c>
      <c r="C358" s="3">
        <v>14</v>
      </c>
      <c r="D358" s="3" t="s">
        <v>2686</v>
      </c>
      <c r="E358" s="4" t="s">
        <v>2723</v>
      </c>
      <c r="F358" s="4" t="s">
        <v>21</v>
      </c>
      <c r="G358" s="8">
        <v>8408562</v>
      </c>
      <c r="H358" s="8">
        <v>7277139</v>
      </c>
      <c r="I358" s="8">
        <v>-1131423</v>
      </c>
      <c r="J358" s="9">
        <v>-0.13500000000000001</v>
      </c>
      <c r="K358" t="s">
        <v>3254</v>
      </c>
    </row>
    <row r="359" spans="1:11" x14ac:dyDescent="0.35">
      <c r="A359" s="3" t="s">
        <v>3194</v>
      </c>
      <c r="B359" s="3">
        <v>20</v>
      </c>
      <c r="C359" s="3">
        <v>44</v>
      </c>
      <c r="D359" s="3" t="s">
        <v>3188</v>
      </c>
      <c r="E359" s="4" t="s">
        <v>3195</v>
      </c>
      <c r="F359" s="4" t="s">
        <v>21</v>
      </c>
      <c r="G359" s="8">
        <v>8247758</v>
      </c>
      <c r="H359" s="8">
        <v>7118106</v>
      </c>
      <c r="I359" s="8">
        <v>-1129652</v>
      </c>
      <c r="J359" s="9">
        <v>-0.13700000000000001</v>
      </c>
      <c r="K359" t="s">
        <v>3254</v>
      </c>
    </row>
    <row r="360" spans="1:11" x14ac:dyDescent="0.35">
      <c r="A360" s="3" t="s">
        <v>1500</v>
      </c>
      <c r="B360" s="3">
        <v>17</v>
      </c>
      <c r="C360" s="3">
        <v>40</v>
      </c>
      <c r="D360" s="3" t="s">
        <v>1486</v>
      </c>
      <c r="E360" s="4" t="s">
        <v>1501</v>
      </c>
      <c r="F360" s="4" t="s">
        <v>14</v>
      </c>
      <c r="G360" s="8">
        <v>6308253</v>
      </c>
      <c r="H360" s="8">
        <v>5179362</v>
      </c>
      <c r="I360" s="8">
        <v>-1128891</v>
      </c>
      <c r="J360" s="9">
        <v>-0.17899999999999999</v>
      </c>
      <c r="K360" t="s">
        <v>3254</v>
      </c>
    </row>
    <row r="361" spans="1:11" x14ac:dyDescent="0.35">
      <c r="A361" s="3" t="s">
        <v>861</v>
      </c>
      <c r="B361" s="3">
        <v>6</v>
      </c>
      <c r="C361" s="3">
        <v>10</v>
      </c>
      <c r="D361" s="3" t="s">
        <v>813</v>
      </c>
      <c r="E361" s="4" t="s">
        <v>862</v>
      </c>
      <c r="F361" s="4" t="s">
        <v>21</v>
      </c>
      <c r="G361" s="8">
        <v>7810390</v>
      </c>
      <c r="H361" s="8">
        <v>6682304</v>
      </c>
      <c r="I361" s="8">
        <v>-1128086</v>
      </c>
      <c r="J361" s="9">
        <v>-0.14399999999999999</v>
      </c>
      <c r="K361" t="s">
        <v>3254</v>
      </c>
    </row>
    <row r="362" spans="1:11" x14ac:dyDescent="0.35">
      <c r="A362" s="3" t="s">
        <v>1011</v>
      </c>
      <c r="B362" s="3">
        <v>11</v>
      </c>
      <c r="C362" s="3">
        <v>18</v>
      </c>
      <c r="D362" s="3" t="s">
        <v>965</v>
      </c>
      <c r="E362" s="4" t="s">
        <v>1012</v>
      </c>
      <c r="F362" s="4" t="s">
        <v>21</v>
      </c>
      <c r="G362" s="8">
        <v>5997966</v>
      </c>
      <c r="H362" s="8">
        <v>4870079</v>
      </c>
      <c r="I362" s="8">
        <v>-1127887</v>
      </c>
      <c r="J362" s="9">
        <v>-0.188</v>
      </c>
      <c r="K362" t="s">
        <v>3254</v>
      </c>
    </row>
    <row r="363" spans="1:11" x14ac:dyDescent="0.35">
      <c r="A363" s="3" t="s">
        <v>2372</v>
      </c>
      <c r="B363" s="3">
        <v>5</v>
      </c>
      <c r="C363" s="3">
        <v>9</v>
      </c>
      <c r="D363" s="3" t="s">
        <v>2354</v>
      </c>
      <c r="E363" s="4" t="s">
        <v>2373</v>
      </c>
      <c r="F363" s="4" t="s">
        <v>29</v>
      </c>
      <c r="G363" s="8">
        <v>11641805</v>
      </c>
      <c r="H363" s="8">
        <v>10520107</v>
      </c>
      <c r="I363" s="8">
        <v>-1121698</v>
      </c>
      <c r="J363" s="9">
        <v>-9.6000000000000002E-2</v>
      </c>
      <c r="K363" t="s">
        <v>3254</v>
      </c>
    </row>
    <row r="364" spans="1:11" x14ac:dyDescent="0.35">
      <c r="A364" s="3" t="s">
        <v>2617</v>
      </c>
      <c r="B364" s="3">
        <v>8</v>
      </c>
      <c r="C364" s="3">
        <v>17</v>
      </c>
      <c r="D364" s="3" t="s">
        <v>2565</v>
      </c>
      <c r="E364" s="4" t="s">
        <v>2618</v>
      </c>
      <c r="F364" s="4" t="s">
        <v>21</v>
      </c>
      <c r="G364" s="8">
        <v>9739452</v>
      </c>
      <c r="H364" s="8">
        <v>8619482</v>
      </c>
      <c r="I364" s="8">
        <v>-1119970</v>
      </c>
      <c r="J364" s="9">
        <v>-0.115</v>
      </c>
      <c r="K364" t="s">
        <v>3254</v>
      </c>
    </row>
    <row r="365" spans="1:11" x14ac:dyDescent="0.35">
      <c r="A365" s="3" t="s">
        <v>2998</v>
      </c>
      <c r="B365" s="3">
        <v>11</v>
      </c>
      <c r="C365" s="3">
        <v>13</v>
      </c>
      <c r="D365" s="3" t="s">
        <v>2940</v>
      </c>
      <c r="E365" s="4" t="s">
        <v>2999</v>
      </c>
      <c r="F365" s="4" t="s">
        <v>26</v>
      </c>
      <c r="G365" s="8">
        <v>8003439</v>
      </c>
      <c r="H365" s="8">
        <v>6887427</v>
      </c>
      <c r="I365" s="8">
        <v>-1116012</v>
      </c>
      <c r="J365" s="9">
        <v>-0.13900000000000001</v>
      </c>
      <c r="K365" t="s">
        <v>3254</v>
      </c>
    </row>
    <row r="366" spans="1:11" x14ac:dyDescent="0.35">
      <c r="A366" s="3" t="s">
        <v>1390</v>
      </c>
      <c r="B366" s="3">
        <v>24</v>
      </c>
      <c r="C366" s="3">
        <v>30</v>
      </c>
      <c r="D366" s="3" t="s">
        <v>1384</v>
      </c>
      <c r="E366" s="4" t="s">
        <v>1391</v>
      </c>
      <c r="F366" s="4" t="s">
        <v>26</v>
      </c>
      <c r="G366" s="8">
        <v>11845600</v>
      </c>
      <c r="H366" s="8">
        <v>10730221</v>
      </c>
      <c r="I366" s="8">
        <v>-1115379</v>
      </c>
      <c r="J366" s="9">
        <v>-9.4E-2</v>
      </c>
      <c r="K366" t="s">
        <v>3254</v>
      </c>
    </row>
    <row r="367" spans="1:11" x14ac:dyDescent="0.35">
      <c r="A367" s="3" t="s">
        <v>985</v>
      </c>
      <c r="B367" s="3">
        <v>8</v>
      </c>
      <c r="C367" s="3">
        <v>18</v>
      </c>
      <c r="D367" s="3" t="s">
        <v>965</v>
      </c>
      <c r="E367" s="4" t="s">
        <v>986</v>
      </c>
      <c r="F367" s="4" t="s">
        <v>21</v>
      </c>
      <c r="G367" s="8">
        <v>10078158</v>
      </c>
      <c r="H367" s="8">
        <v>8963380</v>
      </c>
      <c r="I367" s="8">
        <v>-1114778</v>
      </c>
      <c r="J367" s="9">
        <v>-0.111</v>
      </c>
      <c r="K367" t="s">
        <v>3254</v>
      </c>
    </row>
    <row r="368" spans="1:11" x14ac:dyDescent="0.35">
      <c r="A368" s="3" t="s">
        <v>3085</v>
      </c>
      <c r="B368" s="3">
        <v>29</v>
      </c>
      <c r="C368" s="3">
        <v>27</v>
      </c>
      <c r="D368" s="3" t="s">
        <v>3067</v>
      </c>
      <c r="E368" s="4" t="s">
        <v>3086</v>
      </c>
      <c r="F368" s="4" t="s">
        <v>14</v>
      </c>
      <c r="G368" s="8">
        <v>6536367</v>
      </c>
      <c r="H368" s="8">
        <v>5421904</v>
      </c>
      <c r="I368" s="8">
        <v>-1114463</v>
      </c>
      <c r="J368" s="9">
        <v>-0.17100000000000001</v>
      </c>
      <c r="K368" t="s">
        <v>3254</v>
      </c>
    </row>
    <row r="369" spans="1:11" x14ac:dyDescent="0.35">
      <c r="A369" s="3" t="s">
        <v>1009</v>
      </c>
      <c r="B369" s="3">
        <v>11</v>
      </c>
      <c r="C369" s="3">
        <v>18</v>
      </c>
      <c r="D369" s="3" t="s">
        <v>965</v>
      </c>
      <c r="E369" s="4" t="s">
        <v>1010</v>
      </c>
      <c r="F369" s="4" t="s">
        <v>14</v>
      </c>
      <c r="G369" s="8">
        <v>11706538</v>
      </c>
      <c r="H369" s="8">
        <v>10596147</v>
      </c>
      <c r="I369" s="8">
        <v>-1110391</v>
      </c>
      <c r="J369" s="9">
        <v>-9.5000000000000001E-2</v>
      </c>
      <c r="K369" t="s">
        <v>3254</v>
      </c>
    </row>
    <row r="370" spans="1:11" x14ac:dyDescent="0.35">
      <c r="A370" s="3" t="s">
        <v>2913</v>
      </c>
      <c r="B370" s="3">
        <v>25</v>
      </c>
      <c r="C370" s="3">
        <v>20</v>
      </c>
      <c r="D370" s="3" t="s">
        <v>2901</v>
      </c>
      <c r="E370" s="4" t="s">
        <v>2914</v>
      </c>
      <c r="F370" s="4" t="s">
        <v>21</v>
      </c>
      <c r="G370" s="8">
        <v>11446248</v>
      </c>
      <c r="H370" s="8">
        <v>10337542</v>
      </c>
      <c r="I370" s="8">
        <v>-1108706</v>
      </c>
      <c r="J370" s="9">
        <v>-9.7000000000000003E-2</v>
      </c>
      <c r="K370" t="s">
        <v>3254</v>
      </c>
    </row>
    <row r="371" spans="1:11" x14ac:dyDescent="0.35">
      <c r="A371" s="3" t="s">
        <v>2589</v>
      </c>
      <c r="B371" s="3">
        <v>7</v>
      </c>
      <c r="C371" s="3">
        <v>17</v>
      </c>
      <c r="D371" s="3" t="s">
        <v>2565</v>
      </c>
      <c r="E371" s="4" t="s">
        <v>2590</v>
      </c>
      <c r="F371" s="4" t="s">
        <v>21</v>
      </c>
      <c r="G371" s="8">
        <v>9007571</v>
      </c>
      <c r="H371" s="8">
        <v>7899657</v>
      </c>
      <c r="I371" s="8">
        <v>-1107914</v>
      </c>
      <c r="J371" s="9">
        <v>-0.123</v>
      </c>
      <c r="K371" t="s">
        <v>3254</v>
      </c>
    </row>
    <row r="372" spans="1:11" x14ac:dyDescent="0.35">
      <c r="A372" s="3" t="s">
        <v>1416</v>
      </c>
      <c r="B372" s="3">
        <v>24</v>
      </c>
      <c r="C372" s="3">
        <v>30</v>
      </c>
      <c r="D372" s="3" t="s">
        <v>1384</v>
      </c>
      <c r="E372" s="4" t="s">
        <v>1417</v>
      </c>
      <c r="F372" s="4" t="s">
        <v>26</v>
      </c>
      <c r="G372" s="8">
        <v>9718409</v>
      </c>
      <c r="H372" s="8">
        <v>8616928</v>
      </c>
      <c r="I372" s="8">
        <v>-1101481</v>
      </c>
      <c r="J372" s="9">
        <v>-0.113</v>
      </c>
      <c r="K372" t="s">
        <v>3254</v>
      </c>
    </row>
    <row r="373" spans="1:11" x14ac:dyDescent="0.35">
      <c r="A373" s="3" t="s">
        <v>1337</v>
      </c>
      <c r="B373" s="3">
        <v>31</v>
      </c>
      <c r="C373" s="3">
        <v>49</v>
      </c>
      <c r="D373" s="3" t="s">
        <v>1325</v>
      </c>
      <c r="E373" s="4" t="s">
        <v>1338</v>
      </c>
      <c r="F373" s="4" t="s">
        <v>21</v>
      </c>
      <c r="G373" s="8">
        <v>12887484</v>
      </c>
      <c r="H373" s="8">
        <v>11787942</v>
      </c>
      <c r="I373" s="8">
        <v>-1099542</v>
      </c>
      <c r="J373" s="9">
        <v>-8.5000000000000006E-2</v>
      </c>
      <c r="K373" t="s">
        <v>3254</v>
      </c>
    </row>
    <row r="374" spans="1:11" x14ac:dyDescent="0.35">
      <c r="A374" s="3" t="s">
        <v>3066</v>
      </c>
      <c r="B374" s="3">
        <v>28</v>
      </c>
      <c r="C374" s="3">
        <v>27</v>
      </c>
      <c r="D374" s="3" t="s">
        <v>3067</v>
      </c>
      <c r="E374" s="4" t="s">
        <v>3068</v>
      </c>
      <c r="F374" s="4" t="s">
        <v>14</v>
      </c>
      <c r="G374" s="8">
        <v>6100596</v>
      </c>
      <c r="H374" s="8">
        <v>5003098</v>
      </c>
      <c r="I374" s="8">
        <v>-1097498</v>
      </c>
      <c r="J374" s="9">
        <v>-0.18</v>
      </c>
      <c r="K374" t="s">
        <v>3254</v>
      </c>
    </row>
    <row r="375" spans="1:11" x14ac:dyDescent="0.35">
      <c r="A375" s="3" t="s">
        <v>547</v>
      </c>
      <c r="B375" s="3">
        <v>2</v>
      </c>
      <c r="C375" s="3">
        <v>3</v>
      </c>
      <c r="D375" s="3" t="s">
        <v>491</v>
      </c>
      <c r="E375" s="4" t="s">
        <v>548</v>
      </c>
      <c r="F375" s="4" t="s">
        <v>21</v>
      </c>
      <c r="G375" s="8">
        <v>6966025</v>
      </c>
      <c r="H375" s="8">
        <v>5868948</v>
      </c>
      <c r="I375" s="8">
        <v>-1097077</v>
      </c>
      <c r="J375" s="9">
        <v>-0.157</v>
      </c>
      <c r="K375" t="s">
        <v>3254</v>
      </c>
    </row>
    <row r="376" spans="1:11" x14ac:dyDescent="0.35">
      <c r="A376" s="3" t="s">
        <v>1110</v>
      </c>
      <c r="B376" s="3">
        <v>11</v>
      </c>
      <c r="C376" s="3">
        <v>15</v>
      </c>
      <c r="D376" s="3" t="s">
        <v>1040</v>
      </c>
      <c r="E376" s="4" t="s">
        <v>1111</v>
      </c>
      <c r="F376" s="4" t="s">
        <v>21</v>
      </c>
      <c r="G376" s="8">
        <v>11919672</v>
      </c>
      <c r="H376" s="8">
        <v>10825168</v>
      </c>
      <c r="I376" s="8">
        <v>-1094504</v>
      </c>
      <c r="J376" s="9">
        <v>-9.1999999999999998E-2</v>
      </c>
      <c r="K376" t="s">
        <v>3254</v>
      </c>
    </row>
    <row r="377" spans="1:11" x14ac:dyDescent="0.35">
      <c r="A377" s="3" t="s">
        <v>3073</v>
      </c>
      <c r="B377" s="3">
        <v>28</v>
      </c>
      <c r="C377" s="3">
        <v>27</v>
      </c>
      <c r="D377" s="3" t="s">
        <v>3067</v>
      </c>
      <c r="E377" s="4" t="s">
        <v>3074</v>
      </c>
      <c r="F377" s="4" t="s">
        <v>14</v>
      </c>
      <c r="G377" s="8">
        <v>5311883</v>
      </c>
      <c r="H377" s="8">
        <v>4220599</v>
      </c>
      <c r="I377" s="8">
        <v>-1091284</v>
      </c>
      <c r="J377" s="9">
        <v>-0.20499999999999999</v>
      </c>
      <c r="K377" t="s">
        <v>3254</v>
      </c>
    </row>
    <row r="378" spans="1:11" x14ac:dyDescent="0.35">
      <c r="A378" s="3" t="s">
        <v>2049</v>
      </c>
      <c r="B378" s="3">
        <v>19</v>
      </c>
      <c r="C378" s="3">
        <v>37</v>
      </c>
      <c r="D378" s="3" t="s">
        <v>2035</v>
      </c>
      <c r="E378" s="4" t="s">
        <v>2050</v>
      </c>
      <c r="F378" s="4" t="s">
        <v>14</v>
      </c>
      <c r="G378" s="8">
        <v>7682488</v>
      </c>
      <c r="H378" s="8">
        <v>6592172</v>
      </c>
      <c r="I378" s="8">
        <v>-1090316</v>
      </c>
      <c r="J378" s="9">
        <v>-0.14199999999999999</v>
      </c>
      <c r="K378" t="s">
        <v>3254</v>
      </c>
    </row>
    <row r="379" spans="1:11" x14ac:dyDescent="0.35">
      <c r="A379" s="3" t="s">
        <v>2870</v>
      </c>
      <c r="B379" s="3">
        <v>9</v>
      </c>
      <c r="C379" s="3">
        <v>16</v>
      </c>
      <c r="D379" s="3" t="s">
        <v>2790</v>
      </c>
      <c r="E379" s="4" t="s">
        <v>2871</v>
      </c>
      <c r="F379" s="4" t="s">
        <v>21</v>
      </c>
      <c r="G379" s="8">
        <v>10629569</v>
      </c>
      <c r="H379" s="8">
        <v>9539489</v>
      </c>
      <c r="I379" s="8">
        <v>-1090080</v>
      </c>
      <c r="J379" s="9">
        <v>-0.10299999999999999</v>
      </c>
      <c r="K379" t="s">
        <v>3254</v>
      </c>
    </row>
    <row r="380" spans="1:11" x14ac:dyDescent="0.35">
      <c r="A380" s="3" t="s">
        <v>1894</v>
      </c>
      <c r="B380" s="3">
        <v>23</v>
      </c>
      <c r="C380" s="3">
        <v>41</v>
      </c>
      <c r="D380" s="3" t="s">
        <v>1834</v>
      </c>
      <c r="E380" s="4" t="s">
        <v>1895</v>
      </c>
      <c r="F380" s="4" t="s">
        <v>21</v>
      </c>
      <c r="G380" s="8">
        <v>6363483</v>
      </c>
      <c r="H380" s="8">
        <v>5275916</v>
      </c>
      <c r="I380" s="8">
        <v>-1087567</v>
      </c>
      <c r="J380" s="9">
        <v>-0.17100000000000001</v>
      </c>
      <c r="K380" t="s">
        <v>3254</v>
      </c>
    </row>
    <row r="381" spans="1:11" x14ac:dyDescent="0.35">
      <c r="A381" s="3" t="s">
        <v>3050</v>
      </c>
      <c r="B381" s="3">
        <v>22</v>
      </c>
      <c r="C381" s="3">
        <v>48</v>
      </c>
      <c r="D381" s="3" t="s">
        <v>3021</v>
      </c>
      <c r="E381" s="4" t="s">
        <v>3051</v>
      </c>
      <c r="F381" s="4" t="s">
        <v>21</v>
      </c>
      <c r="G381" s="8">
        <v>11976741</v>
      </c>
      <c r="H381" s="8">
        <v>10889299</v>
      </c>
      <c r="I381" s="8">
        <v>-1087442</v>
      </c>
      <c r="J381" s="9">
        <v>-9.0999999999999998E-2</v>
      </c>
      <c r="K381" t="s">
        <v>3254</v>
      </c>
    </row>
    <row r="382" spans="1:11" x14ac:dyDescent="0.35">
      <c r="A382" s="3" t="s">
        <v>2327</v>
      </c>
      <c r="B382" s="3">
        <v>14</v>
      </c>
      <c r="C382" s="3">
        <v>33</v>
      </c>
      <c r="D382" s="3" t="s">
        <v>2277</v>
      </c>
      <c r="E382" s="4" t="s">
        <v>2328</v>
      </c>
      <c r="F382" s="4" t="s">
        <v>21</v>
      </c>
      <c r="G382" s="8">
        <v>6604941</v>
      </c>
      <c r="H382" s="8">
        <v>5517942</v>
      </c>
      <c r="I382" s="8">
        <v>-1086999</v>
      </c>
      <c r="J382" s="9">
        <v>-0.16500000000000001</v>
      </c>
      <c r="K382" t="s">
        <v>3254</v>
      </c>
    </row>
    <row r="383" spans="1:11" x14ac:dyDescent="0.35">
      <c r="A383" s="3" t="s">
        <v>1720</v>
      </c>
      <c r="B383" s="3">
        <v>22</v>
      </c>
      <c r="C383" s="3">
        <v>45</v>
      </c>
      <c r="D383" s="3" t="s">
        <v>1700</v>
      </c>
      <c r="E383" s="4" t="s">
        <v>1721</v>
      </c>
      <c r="F383" s="4" t="s">
        <v>11</v>
      </c>
      <c r="G383" s="8">
        <v>37033131</v>
      </c>
      <c r="H383" s="8">
        <v>35946781</v>
      </c>
      <c r="I383" s="8">
        <v>-1086350</v>
      </c>
      <c r="J383" s="9">
        <v>-2.9000000000000001E-2</v>
      </c>
      <c r="K383" t="s">
        <v>3254</v>
      </c>
    </row>
    <row r="384" spans="1:11" x14ac:dyDescent="0.35">
      <c r="A384" s="3" t="s">
        <v>1375</v>
      </c>
      <c r="B384" s="3">
        <v>31</v>
      </c>
      <c r="C384" s="3">
        <v>49</v>
      </c>
      <c r="D384" s="3" t="s">
        <v>1325</v>
      </c>
      <c r="E384" s="4" t="s">
        <v>1376</v>
      </c>
      <c r="F384" s="4" t="s">
        <v>29</v>
      </c>
      <c r="G384" s="8">
        <v>6543044</v>
      </c>
      <c r="H384" s="8">
        <v>5456906</v>
      </c>
      <c r="I384" s="8">
        <v>-1086138</v>
      </c>
      <c r="J384" s="9">
        <v>-0.16600000000000001</v>
      </c>
      <c r="K384" t="s">
        <v>3254</v>
      </c>
    </row>
    <row r="385" spans="1:11" x14ac:dyDescent="0.35">
      <c r="A385" s="3" t="s">
        <v>2740</v>
      </c>
      <c r="B385" s="3">
        <v>10</v>
      </c>
      <c r="C385" s="3">
        <v>14</v>
      </c>
      <c r="D385" s="3" t="s">
        <v>2686</v>
      </c>
      <c r="E385" s="4" t="s">
        <v>2741</v>
      </c>
      <c r="F385" s="4" t="s">
        <v>21</v>
      </c>
      <c r="G385" s="8">
        <v>8681418</v>
      </c>
      <c r="H385" s="8">
        <v>7595452</v>
      </c>
      <c r="I385" s="8">
        <v>-1085966</v>
      </c>
      <c r="J385" s="9">
        <v>-0.125</v>
      </c>
      <c r="K385" t="s">
        <v>3254</v>
      </c>
    </row>
    <row r="386" spans="1:11" x14ac:dyDescent="0.35">
      <c r="A386" s="3" t="s">
        <v>437</v>
      </c>
      <c r="B386" s="3">
        <v>31</v>
      </c>
      <c r="C386" s="3">
        <v>51</v>
      </c>
      <c r="D386" s="3" t="s">
        <v>438</v>
      </c>
      <c r="E386" s="4" t="s">
        <v>439</v>
      </c>
      <c r="F386" s="4" t="s">
        <v>11</v>
      </c>
      <c r="G386" s="8">
        <v>5845285</v>
      </c>
      <c r="H386" s="8">
        <v>4760015</v>
      </c>
      <c r="I386" s="8">
        <v>-1085270</v>
      </c>
      <c r="J386" s="9">
        <v>-0.186</v>
      </c>
      <c r="K386" t="s">
        <v>3254</v>
      </c>
    </row>
    <row r="387" spans="1:11" x14ac:dyDescent="0.35">
      <c r="A387" s="3" t="s">
        <v>2542</v>
      </c>
      <c r="B387" s="3">
        <v>2</v>
      </c>
      <c r="C387" s="3">
        <v>2</v>
      </c>
      <c r="D387" s="3" t="s">
        <v>2492</v>
      </c>
      <c r="E387" s="4" t="s">
        <v>2543</v>
      </c>
      <c r="F387" s="4" t="s">
        <v>11</v>
      </c>
      <c r="G387" s="8">
        <v>10059793</v>
      </c>
      <c r="H387" s="8">
        <v>8975770</v>
      </c>
      <c r="I387" s="8">
        <v>-1084023</v>
      </c>
      <c r="J387" s="9">
        <v>-0.108</v>
      </c>
      <c r="K387" t="s">
        <v>3254</v>
      </c>
    </row>
    <row r="388" spans="1:11" x14ac:dyDescent="0.35">
      <c r="A388" s="3" t="s">
        <v>3137</v>
      </c>
      <c r="B388" s="3">
        <v>24</v>
      </c>
      <c r="C388" s="3">
        <v>26</v>
      </c>
      <c r="D388" s="3" t="s">
        <v>3121</v>
      </c>
      <c r="E388" s="4" t="s">
        <v>3138</v>
      </c>
      <c r="F388" s="4" t="s">
        <v>21</v>
      </c>
      <c r="G388" s="8">
        <v>9511284</v>
      </c>
      <c r="H388" s="8">
        <v>8429265</v>
      </c>
      <c r="I388" s="8">
        <v>-1082019</v>
      </c>
      <c r="J388" s="9">
        <v>-0.114</v>
      </c>
      <c r="K388" t="s">
        <v>3254</v>
      </c>
    </row>
    <row r="389" spans="1:11" x14ac:dyDescent="0.35">
      <c r="A389" s="3" t="s">
        <v>1567</v>
      </c>
      <c r="B389" s="3">
        <v>21</v>
      </c>
      <c r="C389" s="3">
        <v>47</v>
      </c>
      <c r="D389" s="3" t="s">
        <v>1533</v>
      </c>
      <c r="E389" s="4" t="s">
        <v>1568</v>
      </c>
      <c r="F389" s="4" t="s">
        <v>21</v>
      </c>
      <c r="G389" s="8">
        <v>13652352</v>
      </c>
      <c r="H389" s="8">
        <v>12570858</v>
      </c>
      <c r="I389" s="8">
        <v>-1081494</v>
      </c>
      <c r="J389" s="9">
        <v>-7.9000000000000001E-2</v>
      </c>
      <c r="K389" t="s">
        <v>3254</v>
      </c>
    </row>
    <row r="390" spans="1:11" x14ac:dyDescent="0.35">
      <c r="A390" s="3" t="s">
        <v>1171</v>
      </c>
      <c r="B390" s="3">
        <v>28</v>
      </c>
      <c r="C390" s="3">
        <v>24</v>
      </c>
      <c r="D390" s="3" t="s">
        <v>1127</v>
      </c>
      <c r="E390" s="4" t="s">
        <v>1172</v>
      </c>
      <c r="F390" s="4" t="s">
        <v>21</v>
      </c>
      <c r="G390" s="8">
        <v>10474136</v>
      </c>
      <c r="H390" s="8">
        <v>9394018</v>
      </c>
      <c r="I390" s="8">
        <v>-1080118</v>
      </c>
      <c r="J390" s="9">
        <v>-0.10299999999999999</v>
      </c>
      <c r="K390" t="s">
        <v>3254</v>
      </c>
    </row>
    <row r="391" spans="1:11" x14ac:dyDescent="0.35">
      <c r="A391" s="3" t="s">
        <v>859</v>
      </c>
      <c r="B391" s="3">
        <v>6</v>
      </c>
      <c r="C391" s="3">
        <v>10</v>
      </c>
      <c r="D391" s="3" t="s">
        <v>813</v>
      </c>
      <c r="E391" s="4" t="s">
        <v>860</v>
      </c>
      <c r="F391" s="4" t="s">
        <v>21</v>
      </c>
      <c r="G391" s="8">
        <v>7416390</v>
      </c>
      <c r="H391" s="8">
        <v>6336666</v>
      </c>
      <c r="I391" s="8">
        <v>-1079724</v>
      </c>
      <c r="J391" s="9">
        <v>-0.14599999999999999</v>
      </c>
      <c r="K391" t="s">
        <v>3254</v>
      </c>
    </row>
    <row r="392" spans="1:11" x14ac:dyDescent="0.35">
      <c r="A392" s="3" t="s">
        <v>2481</v>
      </c>
      <c r="B392" s="3">
        <v>11</v>
      </c>
      <c r="C392" s="3">
        <v>12</v>
      </c>
      <c r="D392" s="3" t="s">
        <v>2421</v>
      </c>
      <c r="E392" s="4" t="s">
        <v>2482</v>
      </c>
      <c r="F392" s="4" t="s">
        <v>21</v>
      </c>
      <c r="G392" s="8">
        <v>6910537</v>
      </c>
      <c r="H392" s="8">
        <v>5831394</v>
      </c>
      <c r="I392" s="8">
        <v>-1079143</v>
      </c>
      <c r="J392" s="9">
        <v>-0.156</v>
      </c>
      <c r="K392" t="s">
        <v>3254</v>
      </c>
    </row>
    <row r="393" spans="1:11" x14ac:dyDescent="0.35">
      <c r="A393" s="3" t="s">
        <v>474</v>
      </c>
      <c r="B393" s="3">
        <v>31</v>
      </c>
      <c r="C393" s="3">
        <v>51</v>
      </c>
      <c r="D393" s="3" t="s">
        <v>438</v>
      </c>
      <c r="E393" s="4" t="s">
        <v>475</v>
      </c>
      <c r="F393" s="4" t="s">
        <v>21</v>
      </c>
      <c r="G393" s="8">
        <v>10700064</v>
      </c>
      <c r="H393" s="8">
        <v>9621622</v>
      </c>
      <c r="I393" s="8">
        <v>-1078442</v>
      </c>
      <c r="J393" s="9">
        <v>-0.10100000000000001</v>
      </c>
      <c r="K393" t="s">
        <v>3254</v>
      </c>
    </row>
    <row r="394" spans="1:11" x14ac:dyDescent="0.35">
      <c r="A394" s="3" t="s">
        <v>100</v>
      </c>
      <c r="B394" s="3">
        <v>28</v>
      </c>
      <c r="C394" s="3">
        <v>28</v>
      </c>
      <c r="D394" s="3" t="s">
        <v>58</v>
      </c>
      <c r="E394" s="4" t="s">
        <v>101</v>
      </c>
      <c r="F394" s="4" t="s">
        <v>21</v>
      </c>
      <c r="G394" s="8">
        <v>6828253</v>
      </c>
      <c r="H394" s="8">
        <v>5750767</v>
      </c>
      <c r="I394" s="8">
        <v>-1077486</v>
      </c>
      <c r="J394" s="9">
        <v>-0.158</v>
      </c>
      <c r="K394" t="s">
        <v>3254</v>
      </c>
    </row>
    <row r="395" spans="1:11" x14ac:dyDescent="0.35">
      <c r="A395" s="3" t="s">
        <v>1722</v>
      </c>
      <c r="B395" s="3">
        <v>22</v>
      </c>
      <c r="C395" s="3">
        <v>45</v>
      </c>
      <c r="D395" s="3" t="s">
        <v>1700</v>
      </c>
      <c r="E395" s="4" t="s">
        <v>1723</v>
      </c>
      <c r="F395" s="4" t="s">
        <v>26</v>
      </c>
      <c r="G395" s="8">
        <v>9847114</v>
      </c>
      <c r="H395" s="8">
        <v>8770483</v>
      </c>
      <c r="I395" s="8">
        <v>-1076631</v>
      </c>
      <c r="J395" s="9">
        <v>-0.109</v>
      </c>
      <c r="K395" t="s">
        <v>3254</v>
      </c>
    </row>
    <row r="396" spans="1:11" x14ac:dyDescent="0.35">
      <c r="A396" s="3" t="s">
        <v>1868</v>
      </c>
      <c r="B396" s="3">
        <v>18</v>
      </c>
      <c r="C396" s="3">
        <v>41</v>
      </c>
      <c r="D396" s="3" t="s">
        <v>1834</v>
      </c>
      <c r="E396" s="4" t="s">
        <v>1869</v>
      </c>
      <c r="F396" s="4" t="s">
        <v>21</v>
      </c>
      <c r="G396" s="8">
        <v>6784747</v>
      </c>
      <c r="H396" s="8">
        <v>5708361</v>
      </c>
      <c r="I396" s="8">
        <v>-1076386</v>
      </c>
      <c r="J396" s="9">
        <v>-0.159</v>
      </c>
      <c r="K396" t="s">
        <v>3254</v>
      </c>
    </row>
    <row r="397" spans="1:11" x14ac:dyDescent="0.35">
      <c r="A397" s="3" t="s">
        <v>790</v>
      </c>
      <c r="B397" s="3">
        <v>31</v>
      </c>
      <c r="C397" s="3">
        <v>50</v>
      </c>
      <c r="D397" s="3" t="s">
        <v>770</v>
      </c>
      <c r="E397" s="4" t="s">
        <v>791</v>
      </c>
      <c r="F397" s="4" t="s">
        <v>26</v>
      </c>
      <c r="G397" s="8">
        <v>12985995</v>
      </c>
      <c r="H397" s="8">
        <v>11909737</v>
      </c>
      <c r="I397" s="8">
        <v>-1076258</v>
      </c>
      <c r="J397" s="9">
        <v>-8.3000000000000004E-2</v>
      </c>
      <c r="K397" t="s">
        <v>3254</v>
      </c>
    </row>
    <row r="398" spans="1:11" x14ac:dyDescent="0.35">
      <c r="A398" s="3" t="s">
        <v>1270</v>
      </c>
      <c r="B398" s="3">
        <v>13</v>
      </c>
      <c r="C398" s="3">
        <v>39</v>
      </c>
      <c r="D398" s="3" t="s">
        <v>1268</v>
      </c>
      <c r="E398" s="4" t="s">
        <v>1271</v>
      </c>
      <c r="F398" s="4" t="s">
        <v>21</v>
      </c>
      <c r="G398" s="8">
        <v>8854723</v>
      </c>
      <c r="H398" s="8">
        <v>7779946</v>
      </c>
      <c r="I398" s="8">
        <v>-1074777</v>
      </c>
      <c r="J398" s="9">
        <v>-0.121</v>
      </c>
      <c r="K398" t="s">
        <v>3254</v>
      </c>
    </row>
    <row r="399" spans="1:11" x14ac:dyDescent="0.35">
      <c r="A399" s="3" t="s">
        <v>1274</v>
      </c>
      <c r="B399" s="3">
        <v>15</v>
      </c>
      <c r="C399" s="3">
        <v>39</v>
      </c>
      <c r="D399" s="3" t="s">
        <v>1268</v>
      </c>
      <c r="E399" s="4" t="s">
        <v>1275</v>
      </c>
      <c r="F399" s="4" t="s">
        <v>29</v>
      </c>
      <c r="G399" s="8">
        <v>9366500</v>
      </c>
      <c r="H399" s="8">
        <v>8295408</v>
      </c>
      <c r="I399" s="8">
        <v>-1071092</v>
      </c>
      <c r="J399" s="9">
        <v>-0.114</v>
      </c>
      <c r="K399" t="s">
        <v>3254</v>
      </c>
    </row>
    <row r="400" spans="1:11" x14ac:dyDescent="0.35">
      <c r="A400" s="3" t="s">
        <v>900</v>
      </c>
      <c r="B400" s="3">
        <v>10</v>
      </c>
      <c r="C400" s="3">
        <v>11</v>
      </c>
      <c r="D400" s="3" t="s">
        <v>896</v>
      </c>
      <c r="E400" s="4" t="s">
        <v>901</v>
      </c>
      <c r="F400" s="4" t="s">
        <v>11</v>
      </c>
      <c r="G400" s="8">
        <v>7106426</v>
      </c>
      <c r="H400" s="8">
        <v>6036850</v>
      </c>
      <c r="I400" s="8">
        <v>-1069576</v>
      </c>
      <c r="J400" s="9">
        <v>-0.151</v>
      </c>
      <c r="K400" t="s">
        <v>3254</v>
      </c>
    </row>
    <row r="401" spans="1:11" x14ac:dyDescent="0.35">
      <c r="A401" s="3" t="s">
        <v>734</v>
      </c>
      <c r="B401" s="3">
        <v>29</v>
      </c>
      <c r="C401" s="3">
        <v>31</v>
      </c>
      <c r="D401" s="3" t="s">
        <v>672</v>
      </c>
      <c r="E401" s="4" t="s">
        <v>735</v>
      </c>
      <c r="F401" s="4" t="s">
        <v>26</v>
      </c>
      <c r="G401" s="8">
        <v>8607190</v>
      </c>
      <c r="H401" s="8">
        <v>7540248</v>
      </c>
      <c r="I401" s="8">
        <v>-1066942</v>
      </c>
      <c r="J401" s="9">
        <v>-0.124</v>
      </c>
      <c r="K401" t="s">
        <v>3254</v>
      </c>
    </row>
    <row r="402" spans="1:11" x14ac:dyDescent="0.35">
      <c r="A402" s="3" t="s">
        <v>643</v>
      </c>
      <c r="B402" s="3">
        <v>3</v>
      </c>
      <c r="C402" s="3">
        <v>6</v>
      </c>
      <c r="D402" s="3" t="s">
        <v>613</v>
      </c>
      <c r="E402" s="4" t="s">
        <v>644</v>
      </c>
      <c r="F402" s="4" t="s">
        <v>21</v>
      </c>
      <c r="G402" s="8">
        <v>8393907</v>
      </c>
      <c r="H402" s="8">
        <v>7327302</v>
      </c>
      <c r="I402" s="8">
        <v>-1066605</v>
      </c>
      <c r="J402" s="9">
        <v>-0.127</v>
      </c>
      <c r="K402" t="s">
        <v>3254</v>
      </c>
    </row>
    <row r="403" spans="1:11" x14ac:dyDescent="0.35">
      <c r="A403" s="3" t="s">
        <v>1118</v>
      </c>
      <c r="B403" s="3">
        <v>12</v>
      </c>
      <c r="C403" s="3">
        <v>15</v>
      </c>
      <c r="D403" s="3" t="s">
        <v>1040</v>
      </c>
      <c r="E403" s="4" t="s">
        <v>1119</v>
      </c>
      <c r="F403" s="4" t="s">
        <v>21</v>
      </c>
      <c r="G403" s="8">
        <v>7811437</v>
      </c>
      <c r="H403" s="8">
        <v>6745947</v>
      </c>
      <c r="I403" s="8">
        <v>-1065490</v>
      </c>
      <c r="J403" s="9">
        <v>-0.13600000000000001</v>
      </c>
      <c r="K403" t="s">
        <v>3254</v>
      </c>
    </row>
    <row r="404" spans="1:11" x14ac:dyDescent="0.35">
      <c r="A404" s="3" t="s">
        <v>2653</v>
      </c>
      <c r="B404" s="3">
        <v>12</v>
      </c>
      <c r="C404" s="3">
        <v>17</v>
      </c>
      <c r="D404" s="3" t="s">
        <v>2565</v>
      </c>
      <c r="E404" s="4" t="s">
        <v>2654</v>
      </c>
      <c r="F404" s="4" t="s">
        <v>21</v>
      </c>
      <c r="G404" s="8">
        <v>9058976</v>
      </c>
      <c r="H404" s="8">
        <v>7995401</v>
      </c>
      <c r="I404" s="8">
        <v>-1063575</v>
      </c>
      <c r="J404" s="9">
        <v>-0.11700000000000001</v>
      </c>
      <c r="K404" t="s">
        <v>3254</v>
      </c>
    </row>
    <row r="405" spans="1:11" x14ac:dyDescent="0.35">
      <c r="A405" s="3" t="s">
        <v>2235</v>
      </c>
      <c r="B405" s="3">
        <v>25</v>
      </c>
      <c r="C405" s="3">
        <v>19</v>
      </c>
      <c r="D405" s="3" t="s">
        <v>2205</v>
      </c>
      <c r="E405" s="4" t="s">
        <v>2236</v>
      </c>
      <c r="F405" s="4" t="s">
        <v>21</v>
      </c>
      <c r="G405" s="8">
        <v>6775625</v>
      </c>
      <c r="H405" s="8">
        <v>5713617</v>
      </c>
      <c r="I405" s="8">
        <v>-1062008</v>
      </c>
      <c r="J405" s="9">
        <v>-0.157</v>
      </c>
      <c r="K405" t="s">
        <v>3254</v>
      </c>
    </row>
    <row r="406" spans="1:11" x14ac:dyDescent="0.35">
      <c r="A406" s="3" t="s">
        <v>2198</v>
      </c>
      <c r="B406" s="3">
        <v>75</v>
      </c>
      <c r="C406" s="3">
        <v>36</v>
      </c>
      <c r="D406" s="3" t="s">
        <v>2128</v>
      </c>
      <c r="E406" s="4" t="s">
        <v>2199</v>
      </c>
      <c r="F406" s="4" t="s">
        <v>434</v>
      </c>
      <c r="G406" s="8">
        <v>14319002</v>
      </c>
      <c r="H406" s="8">
        <v>13258957</v>
      </c>
      <c r="I406" s="8">
        <v>-1060045</v>
      </c>
      <c r="J406" s="9">
        <v>-7.3999999999999996E-2</v>
      </c>
      <c r="K406" t="s">
        <v>3254</v>
      </c>
    </row>
    <row r="407" spans="1:11" x14ac:dyDescent="0.35">
      <c r="A407" s="3" t="s">
        <v>1098</v>
      </c>
      <c r="B407" s="3">
        <v>10</v>
      </c>
      <c r="C407" s="3">
        <v>15</v>
      </c>
      <c r="D407" s="3" t="s">
        <v>1040</v>
      </c>
      <c r="E407" s="4" t="s">
        <v>1099</v>
      </c>
      <c r="F407" s="4" t="s">
        <v>21</v>
      </c>
      <c r="G407" s="8">
        <v>6774891</v>
      </c>
      <c r="H407" s="8">
        <v>5715327</v>
      </c>
      <c r="I407" s="8">
        <v>-1059564</v>
      </c>
      <c r="J407" s="9">
        <v>-0.156</v>
      </c>
      <c r="K407" t="s">
        <v>3254</v>
      </c>
    </row>
    <row r="408" spans="1:11" x14ac:dyDescent="0.35">
      <c r="A408" s="3" t="s">
        <v>356</v>
      </c>
      <c r="B408" s="3">
        <v>19</v>
      </c>
      <c r="C408" s="3">
        <v>42</v>
      </c>
      <c r="D408" s="3" t="s">
        <v>352</v>
      </c>
      <c r="E408" s="4" t="s">
        <v>357</v>
      </c>
      <c r="F408" s="4" t="s">
        <v>29</v>
      </c>
      <c r="G408" s="8">
        <v>8102003</v>
      </c>
      <c r="H408" s="8">
        <v>7044290</v>
      </c>
      <c r="I408" s="8">
        <v>-1057713</v>
      </c>
      <c r="J408" s="9">
        <v>-0.13100000000000001</v>
      </c>
      <c r="K408" t="s">
        <v>3254</v>
      </c>
    </row>
    <row r="409" spans="1:11" x14ac:dyDescent="0.35">
      <c r="A409" s="3" t="s">
        <v>2587</v>
      </c>
      <c r="B409" s="3">
        <v>7</v>
      </c>
      <c r="C409" s="3">
        <v>17</v>
      </c>
      <c r="D409" s="3" t="s">
        <v>2565</v>
      </c>
      <c r="E409" s="4" t="s">
        <v>2588</v>
      </c>
      <c r="F409" s="4" t="s">
        <v>21</v>
      </c>
      <c r="G409" s="8">
        <v>8804341</v>
      </c>
      <c r="H409" s="8">
        <v>7750622</v>
      </c>
      <c r="I409" s="8">
        <v>-1053719</v>
      </c>
      <c r="J409" s="9">
        <v>-0.12</v>
      </c>
      <c r="K409" t="s">
        <v>3254</v>
      </c>
    </row>
    <row r="410" spans="1:11" x14ac:dyDescent="0.35">
      <c r="A410" s="3" t="s">
        <v>2439</v>
      </c>
      <c r="B410" s="3">
        <v>11</v>
      </c>
      <c r="C410" s="3">
        <v>12</v>
      </c>
      <c r="D410" s="3" t="s">
        <v>2421</v>
      </c>
      <c r="E410" s="4" t="s">
        <v>2440</v>
      </c>
      <c r="F410" s="4" t="s">
        <v>21</v>
      </c>
      <c r="G410" s="8">
        <v>5690126</v>
      </c>
      <c r="H410" s="8">
        <v>4637677</v>
      </c>
      <c r="I410" s="8">
        <v>-1052449</v>
      </c>
      <c r="J410" s="9">
        <v>-0.185</v>
      </c>
      <c r="K410" t="s">
        <v>3254</v>
      </c>
    </row>
    <row r="411" spans="1:11" x14ac:dyDescent="0.35">
      <c r="A411" s="3" t="s">
        <v>325</v>
      </c>
      <c r="B411" s="3">
        <v>7</v>
      </c>
      <c r="C411" s="3">
        <v>8</v>
      </c>
      <c r="D411" s="3" t="s">
        <v>243</v>
      </c>
      <c r="E411" s="4" t="s">
        <v>326</v>
      </c>
      <c r="F411" s="4" t="s">
        <v>21</v>
      </c>
      <c r="G411" s="8">
        <v>5891722</v>
      </c>
      <c r="H411" s="8">
        <v>4844770</v>
      </c>
      <c r="I411" s="8">
        <v>-1046952</v>
      </c>
      <c r="J411" s="9">
        <v>-0.17799999999999999</v>
      </c>
      <c r="K411" t="s">
        <v>3254</v>
      </c>
    </row>
    <row r="412" spans="1:11" x14ac:dyDescent="0.35">
      <c r="A412" s="3" t="s">
        <v>468</v>
      </c>
      <c r="B412" s="3">
        <v>31</v>
      </c>
      <c r="C412" s="3">
        <v>51</v>
      </c>
      <c r="D412" s="3" t="s">
        <v>438</v>
      </c>
      <c r="E412" s="4" t="s">
        <v>469</v>
      </c>
      <c r="F412" s="4" t="s">
        <v>21</v>
      </c>
      <c r="G412" s="8">
        <v>9648732</v>
      </c>
      <c r="H412" s="8">
        <v>8602886</v>
      </c>
      <c r="I412" s="8">
        <v>-1045846</v>
      </c>
      <c r="J412" s="9">
        <v>-0.108</v>
      </c>
      <c r="K412" t="s">
        <v>3254</v>
      </c>
    </row>
    <row r="413" spans="1:11" x14ac:dyDescent="0.35">
      <c r="A413" s="3" t="s">
        <v>853</v>
      </c>
      <c r="B413" s="3">
        <v>6</v>
      </c>
      <c r="C413" s="3">
        <v>10</v>
      </c>
      <c r="D413" s="3" t="s">
        <v>813</v>
      </c>
      <c r="E413" s="4" t="s">
        <v>854</v>
      </c>
      <c r="F413" s="4" t="s">
        <v>21</v>
      </c>
      <c r="G413" s="8">
        <v>6894934</v>
      </c>
      <c r="H413" s="8">
        <v>5852103</v>
      </c>
      <c r="I413" s="8">
        <v>-1042831</v>
      </c>
      <c r="J413" s="9">
        <v>-0.151</v>
      </c>
      <c r="K413" t="s">
        <v>3254</v>
      </c>
    </row>
    <row r="414" spans="1:11" x14ac:dyDescent="0.35">
      <c r="A414" s="3" t="s">
        <v>1956</v>
      </c>
      <c r="B414" s="3">
        <v>24</v>
      </c>
      <c r="C414" s="3">
        <v>21</v>
      </c>
      <c r="D414" s="3" t="s">
        <v>1942</v>
      </c>
      <c r="E414" s="4" t="s">
        <v>1957</v>
      </c>
      <c r="F414" s="4" t="s">
        <v>21</v>
      </c>
      <c r="G414" s="8">
        <v>20019941</v>
      </c>
      <c r="H414" s="8">
        <v>18977452</v>
      </c>
      <c r="I414" s="8">
        <v>-1042489</v>
      </c>
      <c r="J414" s="9">
        <v>-5.1999999999999998E-2</v>
      </c>
      <c r="K414" t="s">
        <v>3254</v>
      </c>
    </row>
    <row r="415" spans="1:11" x14ac:dyDescent="0.35">
      <c r="A415" s="3" t="s">
        <v>2909</v>
      </c>
      <c r="B415" s="3">
        <v>25</v>
      </c>
      <c r="C415" s="3">
        <v>20</v>
      </c>
      <c r="D415" s="3" t="s">
        <v>2901</v>
      </c>
      <c r="E415" s="4" t="s">
        <v>2910</v>
      </c>
      <c r="F415" s="4" t="s">
        <v>14</v>
      </c>
      <c r="G415" s="8">
        <v>8617516</v>
      </c>
      <c r="H415" s="8">
        <v>7576659</v>
      </c>
      <c r="I415" s="8">
        <v>-1040857</v>
      </c>
      <c r="J415" s="9">
        <v>-0.121</v>
      </c>
      <c r="K415" t="s">
        <v>3254</v>
      </c>
    </row>
    <row r="416" spans="1:11" x14ac:dyDescent="0.35">
      <c r="A416" s="3" t="s">
        <v>1335</v>
      </c>
      <c r="B416" s="3">
        <v>31</v>
      </c>
      <c r="C416" s="3">
        <v>49</v>
      </c>
      <c r="D416" s="3" t="s">
        <v>1325</v>
      </c>
      <c r="E416" s="4" t="s">
        <v>1336</v>
      </c>
      <c r="F416" s="4" t="s">
        <v>14</v>
      </c>
      <c r="G416" s="8">
        <v>10724664</v>
      </c>
      <c r="H416" s="8">
        <v>9685562</v>
      </c>
      <c r="I416" s="8">
        <v>-1039102</v>
      </c>
      <c r="J416" s="9">
        <v>-9.7000000000000003E-2</v>
      </c>
      <c r="K416" t="s">
        <v>3254</v>
      </c>
    </row>
    <row r="417" spans="1:11" x14ac:dyDescent="0.35">
      <c r="A417" s="3" t="s">
        <v>165</v>
      </c>
      <c r="B417" s="3">
        <v>27</v>
      </c>
      <c r="C417" s="3">
        <v>32</v>
      </c>
      <c r="D417" s="3" t="s">
        <v>121</v>
      </c>
      <c r="E417" s="4" t="s">
        <v>166</v>
      </c>
      <c r="F417" s="4" t="s">
        <v>21</v>
      </c>
      <c r="G417" s="8">
        <v>5740617</v>
      </c>
      <c r="H417" s="8">
        <v>4702735</v>
      </c>
      <c r="I417" s="8">
        <v>-1037882</v>
      </c>
      <c r="J417" s="9">
        <v>-0.18099999999999999</v>
      </c>
      <c r="K417" t="s">
        <v>3254</v>
      </c>
    </row>
    <row r="418" spans="1:11" x14ac:dyDescent="0.35">
      <c r="A418" s="3" t="s">
        <v>1155</v>
      </c>
      <c r="B418" s="3">
        <v>26</v>
      </c>
      <c r="C418" s="3">
        <v>24</v>
      </c>
      <c r="D418" s="3" t="s">
        <v>1127</v>
      </c>
      <c r="E418" s="4" t="s">
        <v>1156</v>
      </c>
      <c r="F418" s="4" t="s">
        <v>21</v>
      </c>
      <c r="G418" s="8">
        <v>10400916</v>
      </c>
      <c r="H418" s="8">
        <v>9366180</v>
      </c>
      <c r="I418" s="8">
        <v>-1034736</v>
      </c>
      <c r="J418" s="9">
        <v>-9.9000000000000005E-2</v>
      </c>
      <c r="K418" t="s">
        <v>3254</v>
      </c>
    </row>
    <row r="419" spans="1:11" x14ac:dyDescent="0.35">
      <c r="A419" s="3" t="s">
        <v>739</v>
      </c>
      <c r="B419" s="3">
        <v>30</v>
      </c>
      <c r="C419" s="3">
        <v>22</v>
      </c>
      <c r="D419" s="3" t="s">
        <v>737</v>
      </c>
      <c r="E419" s="4" t="s">
        <v>740</v>
      </c>
      <c r="F419" s="4" t="s">
        <v>14</v>
      </c>
      <c r="G419" s="8">
        <v>6879897</v>
      </c>
      <c r="H419" s="8">
        <v>5845726</v>
      </c>
      <c r="I419" s="8">
        <v>-1034171</v>
      </c>
      <c r="J419" s="9">
        <v>-0.15</v>
      </c>
      <c r="K419" t="s">
        <v>3254</v>
      </c>
    </row>
    <row r="420" spans="1:11" x14ac:dyDescent="0.35">
      <c r="A420" s="3" t="s">
        <v>398</v>
      </c>
      <c r="B420" s="3">
        <v>19</v>
      </c>
      <c r="C420" s="3">
        <v>42</v>
      </c>
      <c r="D420" s="3" t="s">
        <v>352</v>
      </c>
      <c r="E420" s="4" t="s">
        <v>399</v>
      </c>
      <c r="F420" s="4" t="s">
        <v>21</v>
      </c>
      <c r="G420" s="8">
        <v>9657533</v>
      </c>
      <c r="H420" s="8">
        <v>8623419</v>
      </c>
      <c r="I420" s="8">
        <v>-1034114</v>
      </c>
      <c r="J420" s="9">
        <v>-0.107</v>
      </c>
      <c r="K420" t="s">
        <v>3254</v>
      </c>
    </row>
    <row r="421" spans="1:11" x14ac:dyDescent="0.35">
      <c r="A421" s="3" t="s">
        <v>435</v>
      </c>
      <c r="B421" s="3">
        <v>75</v>
      </c>
      <c r="C421" s="3">
        <v>42</v>
      </c>
      <c r="D421" s="3" t="s">
        <v>352</v>
      </c>
      <c r="E421" s="4" t="s">
        <v>436</v>
      </c>
      <c r="F421" s="4" t="s">
        <v>21</v>
      </c>
      <c r="G421" s="8">
        <v>21485292</v>
      </c>
      <c r="H421" s="8">
        <v>20452592</v>
      </c>
      <c r="I421" s="8">
        <v>-1032700</v>
      </c>
      <c r="J421" s="9">
        <v>-4.8000000000000001E-2</v>
      </c>
      <c r="K421" t="s">
        <v>3254</v>
      </c>
    </row>
    <row r="422" spans="1:11" x14ac:dyDescent="0.35">
      <c r="A422" s="3" t="s">
        <v>364</v>
      </c>
      <c r="B422" s="3">
        <v>19</v>
      </c>
      <c r="C422" s="3">
        <v>42</v>
      </c>
      <c r="D422" s="3" t="s">
        <v>352</v>
      </c>
      <c r="E422" s="4" t="s">
        <v>365</v>
      </c>
      <c r="F422" s="4" t="s">
        <v>11</v>
      </c>
      <c r="G422" s="8">
        <v>5163138</v>
      </c>
      <c r="H422" s="8">
        <v>4130832</v>
      </c>
      <c r="I422" s="8">
        <v>-1032306</v>
      </c>
      <c r="J422" s="9">
        <v>-0.2</v>
      </c>
      <c r="K422" t="s">
        <v>3254</v>
      </c>
    </row>
    <row r="423" spans="1:11" x14ac:dyDescent="0.35">
      <c r="A423" s="3" t="s">
        <v>212</v>
      </c>
      <c r="B423" s="3">
        <v>15</v>
      </c>
      <c r="C423" s="3">
        <v>38</v>
      </c>
      <c r="D423" s="3" t="s">
        <v>180</v>
      </c>
      <c r="E423" s="4" t="s">
        <v>213</v>
      </c>
      <c r="F423" s="4" t="s">
        <v>14</v>
      </c>
      <c r="G423" s="8">
        <v>7082458</v>
      </c>
      <c r="H423" s="8">
        <v>6050655</v>
      </c>
      <c r="I423" s="8">
        <v>-1031803</v>
      </c>
      <c r="J423" s="9">
        <v>-0.14599999999999999</v>
      </c>
      <c r="K423" t="s">
        <v>3254</v>
      </c>
    </row>
    <row r="424" spans="1:11" x14ac:dyDescent="0.35">
      <c r="A424" s="3" t="s">
        <v>404</v>
      </c>
      <c r="B424" s="3">
        <v>19</v>
      </c>
      <c r="C424" s="3">
        <v>42</v>
      </c>
      <c r="D424" s="3" t="s">
        <v>352</v>
      </c>
      <c r="E424" s="4" t="s">
        <v>405</v>
      </c>
      <c r="F424" s="4" t="s">
        <v>29</v>
      </c>
      <c r="G424" s="8">
        <v>7656589</v>
      </c>
      <c r="H424" s="8">
        <v>6627718</v>
      </c>
      <c r="I424" s="8">
        <v>-1028871</v>
      </c>
      <c r="J424" s="9">
        <v>-0.13400000000000001</v>
      </c>
      <c r="K424" t="s">
        <v>3254</v>
      </c>
    </row>
    <row r="425" spans="1:11" x14ac:dyDescent="0.35">
      <c r="A425" s="3" t="s">
        <v>2816</v>
      </c>
      <c r="B425" s="3">
        <v>9</v>
      </c>
      <c r="C425" s="3">
        <v>16</v>
      </c>
      <c r="D425" s="3" t="s">
        <v>2790</v>
      </c>
      <c r="E425" s="4" t="s">
        <v>2817</v>
      </c>
      <c r="F425" s="4" t="s">
        <v>11</v>
      </c>
      <c r="G425" s="8">
        <v>4888727</v>
      </c>
      <c r="H425" s="8">
        <v>3860104</v>
      </c>
      <c r="I425" s="8">
        <v>-1028623</v>
      </c>
      <c r="J425" s="9">
        <v>-0.21</v>
      </c>
      <c r="K425" t="s">
        <v>3254</v>
      </c>
    </row>
    <row r="426" spans="1:11" x14ac:dyDescent="0.35">
      <c r="A426" s="3" t="s">
        <v>1222</v>
      </c>
      <c r="B426" s="3">
        <v>14</v>
      </c>
      <c r="C426" s="3">
        <v>34</v>
      </c>
      <c r="D426" s="3" t="s">
        <v>1194</v>
      </c>
      <c r="E426" s="4" t="s">
        <v>1223</v>
      </c>
      <c r="F426" s="4" t="s">
        <v>21</v>
      </c>
      <c r="G426" s="8">
        <v>6192072</v>
      </c>
      <c r="H426" s="8">
        <v>5163609</v>
      </c>
      <c r="I426" s="8">
        <v>-1028463</v>
      </c>
      <c r="J426" s="9">
        <v>-0.16600000000000001</v>
      </c>
      <c r="K426" t="s">
        <v>3254</v>
      </c>
    </row>
    <row r="427" spans="1:11" x14ac:dyDescent="0.35">
      <c r="A427" s="3" t="s">
        <v>3198</v>
      </c>
      <c r="B427" s="3">
        <v>20</v>
      </c>
      <c r="C427" s="3">
        <v>44</v>
      </c>
      <c r="D427" s="3" t="s">
        <v>3188</v>
      </c>
      <c r="E427" s="4" t="s">
        <v>3199</v>
      </c>
      <c r="F427" s="4" t="s">
        <v>21</v>
      </c>
      <c r="G427" s="8">
        <v>10311493</v>
      </c>
      <c r="H427" s="8">
        <v>9283988</v>
      </c>
      <c r="I427" s="8">
        <v>-1027505</v>
      </c>
      <c r="J427" s="9">
        <v>-0.1</v>
      </c>
      <c r="K427" t="s">
        <v>3254</v>
      </c>
    </row>
    <row r="428" spans="1:11" x14ac:dyDescent="0.35">
      <c r="A428" s="3" t="s">
        <v>1712</v>
      </c>
      <c r="B428" s="3">
        <v>18</v>
      </c>
      <c r="C428" s="3">
        <v>45</v>
      </c>
      <c r="D428" s="3" t="s">
        <v>1700</v>
      </c>
      <c r="E428" s="4" t="s">
        <v>1713</v>
      </c>
      <c r="F428" s="4" t="s">
        <v>21</v>
      </c>
      <c r="G428" s="8">
        <v>5973929</v>
      </c>
      <c r="H428" s="8">
        <v>4946427</v>
      </c>
      <c r="I428" s="8">
        <v>-1027502</v>
      </c>
      <c r="J428" s="9">
        <v>-0.17199999999999999</v>
      </c>
      <c r="K428" t="s">
        <v>3254</v>
      </c>
    </row>
    <row r="429" spans="1:11" x14ac:dyDescent="0.35">
      <c r="A429" s="3" t="s">
        <v>1408</v>
      </c>
      <c r="B429" s="3">
        <v>24</v>
      </c>
      <c r="C429" s="3">
        <v>30</v>
      </c>
      <c r="D429" s="3" t="s">
        <v>1384</v>
      </c>
      <c r="E429" s="4" t="s">
        <v>1409</v>
      </c>
      <c r="F429" s="4" t="s">
        <v>21</v>
      </c>
      <c r="G429" s="8">
        <v>13061193</v>
      </c>
      <c r="H429" s="8">
        <v>12034467</v>
      </c>
      <c r="I429" s="8">
        <v>-1026726</v>
      </c>
      <c r="J429" s="9">
        <v>-7.9000000000000001E-2</v>
      </c>
      <c r="K429" t="s">
        <v>3254</v>
      </c>
    </row>
    <row r="430" spans="1:11" x14ac:dyDescent="0.35">
      <c r="A430" s="3" t="s">
        <v>380</v>
      </c>
      <c r="B430" s="3">
        <v>19</v>
      </c>
      <c r="C430" s="3">
        <v>42</v>
      </c>
      <c r="D430" s="3" t="s">
        <v>352</v>
      </c>
      <c r="E430" s="4" t="s">
        <v>381</v>
      </c>
      <c r="F430" s="4" t="s">
        <v>21</v>
      </c>
      <c r="G430" s="8">
        <v>8815216</v>
      </c>
      <c r="H430" s="8">
        <v>7788739</v>
      </c>
      <c r="I430" s="8">
        <v>-1026477</v>
      </c>
      <c r="J430" s="9">
        <v>-0.11600000000000001</v>
      </c>
      <c r="K430" t="s">
        <v>3254</v>
      </c>
    </row>
    <row r="431" spans="1:11" x14ac:dyDescent="0.35">
      <c r="A431" s="3" t="s">
        <v>291</v>
      </c>
      <c r="B431" s="3">
        <v>4</v>
      </c>
      <c r="C431" s="3">
        <v>8</v>
      </c>
      <c r="D431" s="3" t="s">
        <v>243</v>
      </c>
      <c r="E431" s="4" t="s">
        <v>292</v>
      </c>
      <c r="F431" s="4" t="s">
        <v>26</v>
      </c>
      <c r="G431" s="8">
        <v>4913898</v>
      </c>
      <c r="H431" s="8">
        <v>3887713</v>
      </c>
      <c r="I431" s="8">
        <v>-1026185</v>
      </c>
      <c r="J431" s="9">
        <v>-0.20899999999999999</v>
      </c>
      <c r="K431" t="s">
        <v>3254</v>
      </c>
    </row>
    <row r="432" spans="1:11" x14ac:dyDescent="0.35">
      <c r="A432" s="3" t="s">
        <v>1514</v>
      </c>
      <c r="B432" s="3">
        <v>17</v>
      </c>
      <c r="C432" s="3">
        <v>40</v>
      </c>
      <c r="D432" s="3" t="s">
        <v>1486</v>
      </c>
      <c r="E432" s="4" t="s">
        <v>1515</v>
      </c>
      <c r="F432" s="4" t="s">
        <v>11</v>
      </c>
      <c r="G432" s="8">
        <v>4162281</v>
      </c>
      <c r="H432" s="8">
        <v>3136255</v>
      </c>
      <c r="I432" s="8">
        <v>-1026026</v>
      </c>
      <c r="J432" s="9">
        <v>-0.247</v>
      </c>
      <c r="K432" t="s">
        <v>3254</v>
      </c>
    </row>
    <row r="433" spans="1:11" x14ac:dyDescent="0.35">
      <c r="A433" s="3" t="s">
        <v>1724</v>
      </c>
      <c r="B433" s="3">
        <v>22</v>
      </c>
      <c r="C433" s="3">
        <v>45</v>
      </c>
      <c r="D433" s="3" t="s">
        <v>1700</v>
      </c>
      <c r="E433" s="4" t="s">
        <v>1725</v>
      </c>
      <c r="F433" s="4" t="s">
        <v>21</v>
      </c>
      <c r="G433" s="8">
        <v>6227056</v>
      </c>
      <c r="H433" s="8">
        <v>5202577</v>
      </c>
      <c r="I433" s="8">
        <v>-1024479</v>
      </c>
      <c r="J433" s="9">
        <v>-0.16500000000000001</v>
      </c>
      <c r="K433" t="s">
        <v>3254</v>
      </c>
    </row>
    <row r="434" spans="1:11" x14ac:dyDescent="0.35">
      <c r="A434" s="3" t="s">
        <v>2475</v>
      </c>
      <c r="B434" s="3">
        <v>11</v>
      </c>
      <c r="C434" s="3">
        <v>12</v>
      </c>
      <c r="D434" s="3" t="s">
        <v>2421</v>
      </c>
      <c r="E434" s="4" t="s">
        <v>2476</v>
      </c>
      <c r="F434" s="4" t="s">
        <v>21</v>
      </c>
      <c r="G434" s="8">
        <v>8458593</v>
      </c>
      <c r="H434" s="8">
        <v>7434518</v>
      </c>
      <c r="I434" s="8">
        <v>-1024075</v>
      </c>
      <c r="J434" s="9">
        <v>-0.121</v>
      </c>
      <c r="K434" t="s">
        <v>3254</v>
      </c>
    </row>
    <row r="435" spans="1:11" x14ac:dyDescent="0.35">
      <c r="A435" s="3" t="s">
        <v>2681</v>
      </c>
      <c r="B435" s="3">
        <v>75</v>
      </c>
      <c r="C435" s="3">
        <v>17</v>
      </c>
      <c r="D435" s="3" t="s">
        <v>2565</v>
      </c>
      <c r="E435" s="4" t="s">
        <v>2682</v>
      </c>
      <c r="F435" s="4" t="s">
        <v>29</v>
      </c>
      <c r="G435" s="8">
        <v>28724735</v>
      </c>
      <c r="H435" s="8">
        <v>27701577</v>
      </c>
      <c r="I435" s="8">
        <v>-1023158</v>
      </c>
      <c r="J435" s="9">
        <v>-3.5999999999999997E-2</v>
      </c>
      <c r="K435" t="s">
        <v>3254</v>
      </c>
    </row>
    <row r="436" spans="1:11" x14ac:dyDescent="0.35">
      <c r="A436" s="3" t="s">
        <v>2473</v>
      </c>
      <c r="B436" s="3">
        <v>11</v>
      </c>
      <c r="C436" s="3">
        <v>12</v>
      </c>
      <c r="D436" s="3" t="s">
        <v>2421</v>
      </c>
      <c r="E436" s="4" t="s">
        <v>2474</v>
      </c>
      <c r="F436" s="4" t="s">
        <v>21</v>
      </c>
      <c r="G436" s="8">
        <v>12283648</v>
      </c>
      <c r="H436" s="8">
        <v>11260661</v>
      </c>
      <c r="I436" s="8">
        <v>-1022987</v>
      </c>
      <c r="J436" s="9">
        <v>-8.3000000000000004E-2</v>
      </c>
      <c r="K436" t="s">
        <v>3254</v>
      </c>
    </row>
    <row r="437" spans="1:11" x14ac:dyDescent="0.35">
      <c r="A437" s="3" t="s">
        <v>1537</v>
      </c>
      <c r="B437" s="3">
        <v>20</v>
      </c>
      <c r="C437" s="3">
        <v>47</v>
      </c>
      <c r="D437" s="3" t="s">
        <v>1533</v>
      </c>
      <c r="E437" s="4" t="s">
        <v>1538</v>
      </c>
      <c r="F437" s="4" t="s">
        <v>21</v>
      </c>
      <c r="G437" s="8">
        <v>11041871</v>
      </c>
      <c r="H437" s="8">
        <v>10019776</v>
      </c>
      <c r="I437" s="8">
        <v>-1022095</v>
      </c>
      <c r="J437" s="9">
        <v>-9.2999999999999999E-2</v>
      </c>
      <c r="K437" t="s">
        <v>3254</v>
      </c>
    </row>
    <row r="438" spans="1:11" x14ac:dyDescent="0.35">
      <c r="A438" s="3" t="s">
        <v>2641</v>
      </c>
      <c r="B438" s="3">
        <v>12</v>
      </c>
      <c r="C438" s="3">
        <v>17</v>
      </c>
      <c r="D438" s="3" t="s">
        <v>2565</v>
      </c>
      <c r="E438" s="4" t="s">
        <v>2642</v>
      </c>
      <c r="F438" s="4" t="s">
        <v>21</v>
      </c>
      <c r="G438" s="8">
        <v>5198726</v>
      </c>
      <c r="H438" s="8">
        <v>4177204</v>
      </c>
      <c r="I438" s="8">
        <v>-1021522</v>
      </c>
      <c r="J438" s="9">
        <v>-0.19600000000000001</v>
      </c>
      <c r="K438" t="s">
        <v>3254</v>
      </c>
    </row>
    <row r="439" spans="1:11" x14ac:dyDescent="0.35">
      <c r="A439" s="3" t="s">
        <v>1697</v>
      </c>
      <c r="B439" s="3">
        <v>75</v>
      </c>
      <c r="C439" s="3">
        <v>23</v>
      </c>
      <c r="D439" s="3" t="s">
        <v>1633</v>
      </c>
      <c r="E439" s="4" t="s">
        <v>1698</v>
      </c>
      <c r="F439" s="4" t="s">
        <v>434</v>
      </c>
      <c r="G439" s="8">
        <v>33257134</v>
      </c>
      <c r="H439" s="8">
        <v>32235785</v>
      </c>
      <c r="I439" s="8">
        <v>-1021349</v>
      </c>
      <c r="J439" s="9">
        <v>-3.1E-2</v>
      </c>
      <c r="K439" t="s">
        <v>3254</v>
      </c>
    </row>
    <row r="440" spans="1:11" x14ac:dyDescent="0.35">
      <c r="A440" s="3" t="s">
        <v>2649</v>
      </c>
      <c r="B440" s="3">
        <v>12</v>
      </c>
      <c r="C440" s="3">
        <v>17</v>
      </c>
      <c r="D440" s="3" t="s">
        <v>2565</v>
      </c>
      <c r="E440" s="4" t="s">
        <v>2650</v>
      </c>
      <c r="F440" s="4" t="s">
        <v>14</v>
      </c>
      <c r="G440" s="8">
        <v>3889203</v>
      </c>
      <c r="H440" s="8">
        <v>2868629</v>
      </c>
      <c r="I440" s="8">
        <v>-1020574</v>
      </c>
      <c r="J440" s="9">
        <v>-0.26200000000000001</v>
      </c>
      <c r="K440" t="s">
        <v>3254</v>
      </c>
    </row>
    <row r="441" spans="1:11" x14ac:dyDescent="0.35">
      <c r="A441" s="3" t="s">
        <v>1799</v>
      </c>
      <c r="B441" s="3">
        <v>2</v>
      </c>
      <c r="C441" s="3">
        <v>1</v>
      </c>
      <c r="D441" s="3" t="s">
        <v>1739</v>
      </c>
      <c r="E441" s="4" t="s">
        <v>1800</v>
      </c>
      <c r="F441" s="4" t="s">
        <v>21</v>
      </c>
      <c r="G441" s="8">
        <v>8110926</v>
      </c>
      <c r="H441" s="8">
        <v>7090898</v>
      </c>
      <c r="I441" s="8">
        <v>-1020028</v>
      </c>
      <c r="J441" s="9">
        <v>-0.126</v>
      </c>
      <c r="K441" t="s">
        <v>3254</v>
      </c>
    </row>
    <row r="442" spans="1:11" x14ac:dyDescent="0.35">
      <c r="A442" s="3" t="s">
        <v>1463</v>
      </c>
      <c r="B442" s="3">
        <v>17</v>
      </c>
      <c r="C442" s="3">
        <v>35</v>
      </c>
      <c r="D442" s="3" t="s">
        <v>1421</v>
      </c>
      <c r="E442" s="4" t="s">
        <v>1464</v>
      </c>
      <c r="F442" s="4" t="s">
        <v>14</v>
      </c>
      <c r="G442" s="8">
        <v>3731993</v>
      </c>
      <c r="H442" s="8">
        <v>2714483</v>
      </c>
      <c r="I442" s="8">
        <v>-1017510</v>
      </c>
      <c r="J442" s="9">
        <v>-0.27300000000000002</v>
      </c>
      <c r="K442" t="s">
        <v>3254</v>
      </c>
    </row>
    <row r="443" spans="1:11" x14ac:dyDescent="0.35">
      <c r="A443" s="3" t="s">
        <v>2892</v>
      </c>
      <c r="B443" s="3">
        <v>9</v>
      </c>
      <c r="C443" s="3">
        <v>16</v>
      </c>
      <c r="D443" s="3" t="s">
        <v>2790</v>
      </c>
      <c r="E443" s="4" t="s">
        <v>2893</v>
      </c>
      <c r="F443" s="4" t="s">
        <v>11</v>
      </c>
      <c r="G443" s="8">
        <v>5088257</v>
      </c>
      <c r="H443" s="8">
        <v>4070905</v>
      </c>
      <c r="I443" s="8">
        <v>-1017352</v>
      </c>
      <c r="J443" s="9">
        <v>-0.2</v>
      </c>
      <c r="K443" t="s">
        <v>3254</v>
      </c>
    </row>
    <row r="444" spans="1:11" x14ac:dyDescent="0.35">
      <c r="A444" s="3" t="s">
        <v>1504</v>
      </c>
      <c r="B444" s="3">
        <v>17</v>
      </c>
      <c r="C444" s="3">
        <v>40</v>
      </c>
      <c r="D444" s="3" t="s">
        <v>1486</v>
      </c>
      <c r="E444" s="4" t="s">
        <v>1505</v>
      </c>
      <c r="F444" s="4" t="s">
        <v>21</v>
      </c>
      <c r="G444" s="8">
        <v>6392999</v>
      </c>
      <c r="H444" s="8">
        <v>5375981</v>
      </c>
      <c r="I444" s="8">
        <v>-1017018</v>
      </c>
      <c r="J444" s="9">
        <v>-0.159</v>
      </c>
      <c r="K444" t="s">
        <v>3254</v>
      </c>
    </row>
    <row r="445" spans="1:11" x14ac:dyDescent="0.35">
      <c r="A445" s="3" t="s">
        <v>31</v>
      </c>
      <c r="B445" s="3">
        <v>5</v>
      </c>
      <c r="C445" s="3">
        <v>7</v>
      </c>
      <c r="D445" s="3" t="s">
        <v>9</v>
      </c>
      <c r="E445" s="4" t="s">
        <v>32</v>
      </c>
      <c r="F445" s="4" t="s">
        <v>21</v>
      </c>
      <c r="G445" s="8">
        <v>7355254</v>
      </c>
      <c r="H445" s="8">
        <v>6338450</v>
      </c>
      <c r="I445" s="8">
        <v>-1016804</v>
      </c>
      <c r="J445" s="9">
        <v>-0.13800000000000001</v>
      </c>
      <c r="K445" t="s">
        <v>3254</v>
      </c>
    </row>
    <row r="446" spans="1:11" x14ac:dyDescent="0.35">
      <c r="A446" s="3" t="s">
        <v>1341</v>
      </c>
      <c r="B446" s="3">
        <v>31</v>
      </c>
      <c r="C446" s="3">
        <v>49</v>
      </c>
      <c r="D446" s="3" t="s">
        <v>1325</v>
      </c>
      <c r="E446" s="4" t="s">
        <v>1342</v>
      </c>
      <c r="F446" s="4" t="s">
        <v>21</v>
      </c>
      <c r="G446" s="8">
        <v>8679809</v>
      </c>
      <c r="H446" s="8">
        <v>7664423</v>
      </c>
      <c r="I446" s="8">
        <v>-1015386</v>
      </c>
      <c r="J446" s="9">
        <v>-0.11700000000000001</v>
      </c>
      <c r="K446" t="s">
        <v>3254</v>
      </c>
    </row>
    <row r="447" spans="1:11" x14ac:dyDescent="0.35">
      <c r="A447" s="3" t="s">
        <v>1479</v>
      </c>
      <c r="B447" s="3">
        <v>17</v>
      </c>
      <c r="C447" s="3">
        <v>35</v>
      </c>
      <c r="D447" s="3" t="s">
        <v>1421</v>
      </c>
      <c r="E447" s="4" t="s">
        <v>1480</v>
      </c>
      <c r="F447" s="4" t="s">
        <v>21</v>
      </c>
      <c r="G447" s="8">
        <v>6413679</v>
      </c>
      <c r="H447" s="8">
        <v>5398501</v>
      </c>
      <c r="I447" s="8">
        <v>-1015178</v>
      </c>
      <c r="J447" s="9">
        <v>-0.158</v>
      </c>
      <c r="K447" t="s">
        <v>3254</v>
      </c>
    </row>
    <row r="448" spans="1:11" x14ac:dyDescent="0.35">
      <c r="A448" s="3" t="s">
        <v>1917</v>
      </c>
      <c r="B448" s="3">
        <v>2</v>
      </c>
      <c r="C448" s="3">
        <v>5</v>
      </c>
      <c r="D448" s="3" t="s">
        <v>1907</v>
      </c>
      <c r="E448" s="4" t="s">
        <v>1918</v>
      </c>
      <c r="F448" s="4" t="s">
        <v>21</v>
      </c>
      <c r="G448" s="8">
        <v>8028678</v>
      </c>
      <c r="H448" s="8">
        <v>7016373</v>
      </c>
      <c r="I448" s="8">
        <v>-1012305</v>
      </c>
      <c r="J448" s="9">
        <v>-0.126</v>
      </c>
      <c r="K448" t="s">
        <v>3254</v>
      </c>
    </row>
    <row r="449" spans="1:11" x14ac:dyDescent="0.35">
      <c r="A449" s="3" t="s">
        <v>2794</v>
      </c>
      <c r="B449" s="3">
        <v>9</v>
      </c>
      <c r="C449" s="3">
        <v>16</v>
      </c>
      <c r="D449" s="3" t="s">
        <v>2790</v>
      </c>
      <c r="E449" s="4" t="s">
        <v>2795</v>
      </c>
      <c r="F449" s="4" t="s">
        <v>11</v>
      </c>
      <c r="G449" s="8">
        <v>5841148</v>
      </c>
      <c r="H449" s="8">
        <v>4829639</v>
      </c>
      <c r="I449" s="8">
        <v>-1011509</v>
      </c>
      <c r="J449" s="9">
        <v>-0.17299999999999999</v>
      </c>
      <c r="K449" t="s">
        <v>3254</v>
      </c>
    </row>
    <row r="450" spans="1:11" x14ac:dyDescent="0.35">
      <c r="A450" s="3" t="s">
        <v>426</v>
      </c>
      <c r="B450" s="3">
        <v>23</v>
      </c>
      <c r="C450" s="3">
        <v>42</v>
      </c>
      <c r="D450" s="3" t="s">
        <v>352</v>
      </c>
      <c r="E450" s="4" t="s">
        <v>427</v>
      </c>
      <c r="F450" s="4" t="s">
        <v>26</v>
      </c>
      <c r="G450" s="8">
        <v>8727291</v>
      </c>
      <c r="H450" s="8">
        <v>7715809</v>
      </c>
      <c r="I450" s="8">
        <v>-1011482</v>
      </c>
      <c r="J450" s="9">
        <v>-0.11600000000000001</v>
      </c>
      <c r="K450" t="s">
        <v>3254</v>
      </c>
    </row>
    <row r="451" spans="1:11" x14ac:dyDescent="0.35">
      <c r="A451" s="3" t="s">
        <v>412</v>
      </c>
      <c r="B451" s="3">
        <v>19</v>
      </c>
      <c r="C451" s="3">
        <v>42</v>
      </c>
      <c r="D451" s="3" t="s">
        <v>352</v>
      </c>
      <c r="E451" s="4" t="s">
        <v>413</v>
      </c>
      <c r="F451" s="4" t="s">
        <v>14</v>
      </c>
      <c r="G451" s="8">
        <v>4494841</v>
      </c>
      <c r="H451" s="8">
        <v>3483640</v>
      </c>
      <c r="I451" s="8">
        <v>-1011201</v>
      </c>
      <c r="J451" s="9">
        <v>-0.22500000000000001</v>
      </c>
      <c r="K451" t="s">
        <v>3254</v>
      </c>
    </row>
    <row r="452" spans="1:11" x14ac:dyDescent="0.35">
      <c r="A452" s="3" t="s">
        <v>2848</v>
      </c>
      <c r="B452" s="3">
        <v>9</v>
      </c>
      <c r="C452" s="3">
        <v>16</v>
      </c>
      <c r="D452" s="3" t="s">
        <v>2790</v>
      </c>
      <c r="E452" s="4" t="s">
        <v>2849</v>
      </c>
      <c r="F452" s="4" t="s">
        <v>21</v>
      </c>
      <c r="G452" s="8">
        <v>8754160</v>
      </c>
      <c r="H452" s="8">
        <v>7743368</v>
      </c>
      <c r="I452" s="8">
        <v>-1010792</v>
      </c>
      <c r="J452" s="9">
        <v>-0.115</v>
      </c>
      <c r="K452" t="s">
        <v>3254</v>
      </c>
    </row>
    <row r="453" spans="1:11" x14ac:dyDescent="0.35">
      <c r="A453" s="3" t="s">
        <v>1412</v>
      </c>
      <c r="B453" s="3">
        <v>24</v>
      </c>
      <c r="C453" s="3">
        <v>30</v>
      </c>
      <c r="D453" s="3" t="s">
        <v>1384</v>
      </c>
      <c r="E453" s="4" t="s">
        <v>1413</v>
      </c>
      <c r="F453" s="4" t="s">
        <v>21</v>
      </c>
      <c r="G453" s="8">
        <v>10513757</v>
      </c>
      <c r="H453" s="8">
        <v>9503663</v>
      </c>
      <c r="I453" s="8">
        <v>-1010094</v>
      </c>
      <c r="J453" s="9">
        <v>-9.6000000000000002E-2</v>
      </c>
      <c r="K453" t="s">
        <v>3254</v>
      </c>
    </row>
    <row r="454" spans="1:11" x14ac:dyDescent="0.35">
      <c r="A454" s="3" t="s">
        <v>27</v>
      </c>
      <c r="B454" s="3">
        <v>5</v>
      </c>
      <c r="C454" s="3">
        <v>7</v>
      </c>
      <c r="D454" s="3" t="s">
        <v>9</v>
      </c>
      <c r="E454" s="4" t="s">
        <v>28</v>
      </c>
      <c r="F454" s="4" t="s">
        <v>29</v>
      </c>
      <c r="G454" s="8">
        <v>7797879</v>
      </c>
      <c r="H454" s="8">
        <v>6789122</v>
      </c>
      <c r="I454" s="8">
        <v>-1008757</v>
      </c>
      <c r="J454" s="9">
        <v>-0.129</v>
      </c>
      <c r="K454" t="s">
        <v>3254</v>
      </c>
    </row>
    <row r="455" spans="1:11" x14ac:dyDescent="0.35">
      <c r="A455" s="3" t="s">
        <v>2479</v>
      </c>
      <c r="B455" s="3">
        <v>11</v>
      </c>
      <c r="C455" s="3">
        <v>12</v>
      </c>
      <c r="D455" s="3" t="s">
        <v>2421</v>
      </c>
      <c r="E455" s="4" t="s">
        <v>2480</v>
      </c>
      <c r="F455" s="4" t="s">
        <v>21</v>
      </c>
      <c r="G455" s="8">
        <v>7340591</v>
      </c>
      <c r="H455" s="8">
        <v>6332658</v>
      </c>
      <c r="I455" s="8">
        <v>-1007933</v>
      </c>
      <c r="J455" s="9">
        <v>-0.13700000000000001</v>
      </c>
      <c r="K455" t="s">
        <v>3254</v>
      </c>
    </row>
    <row r="456" spans="1:11" x14ac:dyDescent="0.35">
      <c r="A456" s="3" t="s">
        <v>3116</v>
      </c>
      <c r="B456" s="3">
        <v>29</v>
      </c>
      <c r="C456" s="3">
        <v>27</v>
      </c>
      <c r="D456" s="3" t="s">
        <v>3067</v>
      </c>
      <c r="E456" s="4" t="s">
        <v>3117</v>
      </c>
      <c r="F456" s="4" t="s">
        <v>26</v>
      </c>
      <c r="G456" s="8">
        <v>7207399</v>
      </c>
      <c r="H456" s="8">
        <v>6199947</v>
      </c>
      <c r="I456" s="8">
        <v>-1007452</v>
      </c>
      <c r="J456" s="9">
        <v>-0.14000000000000001</v>
      </c>
      <c r="K456" t="s">
        <v>3254</v>
      </c>
    </row>
    <row r="457" spans="1:11" x14ac:dyDescent="0.35">
      <c r="A457" s="3" t="s">
        <v>1379</v>
      </c>
      <c r="B457" s="3">
        <v>75</v>
      </c>
      <c r="C457" s="3">
        <v>49</v>
      </c>
      <c r="D457" s="3" t="s">
        <v>1325</v>
      </c>
      <c r="E457" s="4" t="s">
        <v>1380</v>
      </c>
      <c r="F457" s="4" t="s">
        <v>21</v>
      </c>
      <c r="G457" s="8">
        <v>33171326</v>
      </c>
      <c r="H457" s="8">
        <v>32164587</v>
      </c>
      <c r="I457" s="8">
        <v>-1006739</v>
      </c>
      <c r="J457" s="9">
        <v>-0.03</v>
      </c>
      <c r="K457" t="s">
        <v>3254</v>
      </c>
    </row>
    <row r="458" spans="1:11" x14ac:dyDescent="0.35">
      <c r="A458" s="3" t="s">
        <v>2836</v>
      </c>
      <c r="B458" s="3">
        <v>9</v>
      </c>
      <c r="C458" s="3">
        <v>16</v>
      </c>
      <c r="D458" s="3" t="s">
        <v>2790</v>
      </c>
      <c r="E458" s="5" t="s">
        <v>2837</v>
      </c>
      <c r="F458" s="4" t="s">
        <v>14</v>
      </c>
      <c r="G458" s="8">
        <v>3794620</v>
      </c>
      <c r="H458" s="8">
        <v>2788827</v>
      </c>
      <c r="I458" s="8">
        <v>-1005793</v>
      </c>
      <c r="J458" s="9">
        <v>-0.26500000000000001</v>
      </c>
      <c r="K458" t="s">
        <v>3254</v>
      </c>
    </row>
    <row r="459" spans="1:11" x14ac:dyDescent="0.35">
      <c r="A459" s="3" t="s">
        <v>2818</v>
      </c>
      <c r="B459" s="3">
        <v>9</v>
      </c>
      <c r="C459" s="3">
        <v>16</v>
      </c>
      <c r="D459" s="3" t="s">
        <v>2790</v>
      </c>
      <c r="E459" s="4" t="s">
        <v>2819</v>
      </c>
      <c r="F459" s="4" t="s">
        <v>21</v>
      </c>
      <c r="G459" s="8">
        <v>6907190</v>
      </c>
      <c r="H459" s="8">
        <v>5902901</v>
      </c>
      <c r="I459" s="8">
        <v>-1004289</v>
      </c>
      <c r="J459" s="9">
        <v>-0.14499999999999999</v>
      </c>
      <c r="K459" t="s">
        <v>3254</v>
      </c>
    </row>
    <row r="460" spans="1:11" x14ac:dyDescent="0.35">
      <c r="A460" s="3" t="s">
        <v>192</v>
      </c>
      <c r="B460" s="3">
        <v>15</v>
      </c>
      <c r="C460" s="3">
        <v>38</v>
      </c>
      <c r="D460" s="3" t="s">
        <v>180</v>
      </c>
      <c r="E460" s="4" t="s">
        <v>193</v>
      </c>
      <c r="F460" s="4" t="s">
        <v>21</v>
      </c>
      <c r="G460" s="8">
        <v>11807875</v>
      </c>
      <c r="H460" s="8">
        <v>10804345</v>
      </c>
      <c r="I460" s="8">
        <v>-1003530</v>
      </c>
      <c r="J460" s="9">
        <v>-8.5000000000000006E-2</v>
      </c>
      <c r="K460" t="s">
        <v>3254</v>
      </c>
    </row>
    <row r="461" spans="1:11" x14ac:dyDescent="0.35">
      <c r="A461" s="3" t="s">
        <v>2132</v>
      </c>
      <c r="B461" s="3">
        <v>13</v>
      </c>
      <c r="C461" s="3">
        <v>36</v>
      </c>
      <c r="D461" s="3" t="s">
        <v>2128</v>
      </c>
      <c r="E461" s="4" t="s">
        <v>2133</v>
      </c>
      <c r="F461" s="4" t="s">
        <v>21</v>
      </c>
      <c r="G461" s="8">
        <v>4864794</v>
      </c>
      <c r="H461" s="8">
        <v>3861904</v>
      </c>
      <c r="I461" s="8">
        <v>-1002890</v>
      </c>
      <c r="J461" s="9">
        <v>-0.20599999999999999</v>
      </c>
      <c r="K461" t="s">
        <v>3254</v>
      </c>
    </row>
    <row r="462" spans="1:11" x14ac:dyDescent="0.35">
      <c r="A462" s="3" t="s">
        <v>1683</v>
      </c>
      <c r="B462" s="3">
        <v>29</v>
      </c>
      <c r="C462" s="3">
        <v>23</v>
      </c>
      <c r="D462" s="3" t="s">
        <v>1633</v>
      </c>
      <c r="E462" s="4" t="s">
        <v>1684</v>
      </c>
      <c r="F462" s="4" t="s">
        <v>26</v>
      </c>
      <c r="G462" s="8">
        <v>8890172</v>
      </c>
      <c r="H462" s="8">
        <v>7888011</v>
      </c>
      <c r="I462" s="8">
        <v>-1002161</v>
      </c>
      <c r="J462" s="9">
        <v>-0.113</v>
      </c>
      <c r="K462" t="s">
        <v>3254</v>
      </c>
    </row>
    <row r="463" spans="1:11" x14ac:dyDescent="0.35">
      <c r="A463" s="3" t="s">
        <v>476</v>
      </c>
      <c r="B463" s="3">
        <v>31</v>
      </c>
      <c r="C463" s="3">
        <v>51</v>
      </c>
      <c r="D463" s="3" t="s">
        <v>438</v>
      </c>
      <c r="E463" s="4" t="s">
        <v>477</v>
      </c>
      <c r="F463" s="4" t="s">
        <v>21</v>
      </c>
      <c r="G463" s="8">
        <v>7162271</v>
      </c>
      <c r="H463" s="8">
        <v>6160674</v>
      </c>
      <c r="I463" s="8">
        <v>-1001597</v>
      </c>
      <c r="J463" s="9">
        <v>-0.14000000000000001</v>
      </c>
      <c r="K463" t="s">
        <v>3254</v>
      </c>
    </row>
    <row r="464" spans="1:11" x14ac:dyDescent="0.35">
      <c r="A464" s="12" t="s">
        <v>80</v>
      </c>
      <c r="B464" s="12">
        <v>27</v>
      </c>
      <c r="C464" s="12">
        <v>28</v>
      </c>
      <c r="D464" s="12" t="s">
        <v>58</v>
      </c>
      <c r="E464" s="13" t="s">
        <v>81</v>
      </c>
      <c r="F464" s="13" t="s">
        <v>21</v>
      </c>
      <c r="G464" s="14">
        <v>8433004</v>
      </c>
      <c r="H464" s="14">
        <v>7431557</v>
      </c>
      <c r="I464" s="14">
        <v>-1001447</v>
      </c>
      <c r="J464" s="15">
        <v>-0.11899999999999999</v>
      </c>
      <c r="K464" t="s">
        <v>3254</v>
      </c>
    </row>
    <row r="465" spans="1:11" x14ac:dyDescent="0.35">
      <c r="A465" s="3" t="s">
        <v>1998</v>
      </c>
      <c r="B465" s="3">
        <v>18</v>
      </c>
      <c r="C465" s="3">
        <v>46</v>
      </c>
      <c r="D465" s="3" t="s">
        <v>1980</v>
      </c>
      <c r="E465" s="4" t="s">
        <v>1999</v>
      </c>
      <c r="F465" s="4" t="s">
        <v>21</v>
      </c>
      <c r="G465" s="8">
        <v>7172673</v>
      </c>
      <c r="H465" s="8">
        <v>6172411</v>
      </c>
      <c r="I465" s="8">
        <v>-1000262</v>
      </c>
      <c r="J465" s="9">
        <v>-0.13900000000000001</v>
      </c>
      <c r="K465" t="s">
        <v>3254</v>
      </c>
    </row>
    <row r="466" spans="1:11" x14ac:dyDescent="0.35">
      <c r="A466" s="3" t="s">
        <v>2010</v>
      </c>
      <c r="B466" s="3">
        <v>18</v>
      </c>
      <c r="C466" s="3">
        <v>46</v>
      </c>
      <c r="D466" s="3" t="s">
        <v>1980</v>
      </c>
      <c r="E466" s="4" t="s">
        <v>2011</v>
      </c>
      <c r="F466" s="4" t="s">
        <v>11</v>
      </c>
      <c r="G466" s="8">
        <v>3401974</v>
      </c>
      <c r="H466" s="8">
        <v>2401723</v>
      </c>
      <c r="I466" s="8">
        <v>-1000251</v>
      </c>
      <c r="J466" s="9">
        <v>-0.29399999999999998</v>
      </c>
      <c r="K466" t="s">
        <v>3254</v>
      </c>
    </row>
    <row r="467" spans="1:11" x14ac:dyDescent="0.35">
      <c r="A467" s="3" t="s">
        <v>1453</v>
      </c>
      <c r="B467" s="3">
        <v>17</v>
      </c>
      <c r="C467" s="3">
        <v>35</v>
      </c>
      <c r="D467" s="3" t="s">
        <v>1421</v>
      </c>
      <c r="E467" s="4" t="s">
        <v>1454</v>
      </c>
      <c r="F467" s="4" t="s">
        <v>21</v>
      </c>
      <c r="G467" s="8">
        <v>5458069</v>
      </c>
      <c r="H467" s="8">
        <v>4457924</v>
      </c>
      <c r="I467" s="8">
        <v>-1000145</v>
      </c>
      <c r="J467" s="9">
        <v>-0.183</v>
      </c>
      <c r="K467" t="s">
        <v>3254</v>
      </c>
    </row>
    <row r="468" spans="1:11" x14ac:dyDescent="0.35">
      <c r="A468" s="3" t="s">
        <v>910</v>
      </c>
      <c r="B468" s="3">
        <v>10</v>
      </c>
      <c r="C468" s="3">
        <v>11</v>
      </c>
      <c r="D468" s="3" t="s">
        <v>896</v>
      </c>
      <c r="E468" s="4" t="s">
        <v>911</v>
      </c>
      <c r="F468" s="4" t="s">
        <v>11</v>
      </c>
      <c r="G468" s="8">
        <v>6741142</v>
      </c>
      <c r="H468" s="8">
        <v>5742741</v>
      </c>
      <c r="I468" s="8">
        <v>-998401</v>
      </c>
      <c r="J468" s="9">
        <v>-0.14799999999999999</v>
      </c>
      <c r="K468" t="s">
        <v>3254</v>
      </c>
    </row>
    <row r="469" spans="1:11" x14ac:dyDescent="0.35">
      <c r="A469" s="3" t="s">
        <v>1175</v>
      </c>
      <c r="B469" s="3">
        <v>28</v>
      </c>
      <c r="C469" s="3">
        <v>24</v>
      </c>
      <c r="D469" s="3" t="s">
        <v>1127</v>
      </c>
      <c r="E469" s="4" t="s">
        <v>1176</v>
      </c>
      <c r="F469" s="4" t="s">
        <v>21</v>
      </c>
      <c r="G469" s="8">
        <v>8828395</v>
      </c>
      <c r="H469" s="8">
        <v>7833940</v>
      </c>
      <c r="I469" s="8">
        <v>-994455</v>
      </c>
      <c r="J469" s="9">
        <v>-0.113</v>
      </c>
      <c r="K469" t="s">
        <v>3254</v>
      </c>
    </row>
    <row r="470" spans="1:11" x14ac:dyDescent="0.35">
      <c r="A470" s="3" t="s">
        <v>480</v>
      </c>
      <c r="B470" s="3">
        <v>31</v>
      </c>
      <c r="C470" s="3">
        <v>51</v>
      </c>
      <c r="D470" s="3" t="s">
        <v>438</v>
      </c>
      <c r="E470" s="4" t="s">
        <v>481</v>
      </c>
      <c r="F470" s="4" t="s">
        <v>21</v>
      </c>
      <c r="G470" s="8">
        <v>11578734</v>
      </c>
      <c r="H470" s="8">
        <v>10584330</v>
      </c>
      <c r="I470" s="8">
        <v>-994404</v>
      </c>
      <c r="J470" s="9">
        <v>-8.5999999999999993E-2</v>
      </c>
      <c r="K470" t="s">
        <v>3254</v>
      </c>
    </row>
    <row r="471" spans="1:11" x14ac:dyDescent="0.35">
      <c r="A471" s="3" t="s">
        <v>3218</v>
      </c>
      <c r="B471" s="3">
        <v>21</v>
      </c>
      <c r="C471" s="3">
        <v>44</v>
      </c>
      <c r="D471" s="3" t="s">
        <v>3188</v>
      </c>
      <c r="E471" s="4" t="s">
        <v>3219</v>
      </c>
      <c r="F471" s="4" t="s">
        <v>26</v>
      </c>
      <c r="G471" s="8">
        <v>13777464</v>
      </c>
      <c r="H471" s="8">
        <v>12783215</v>
      </c>
      <c r="I471" s="8">
        <v>-994249</v>
      </c>
      <c r="J471" s="9">
        <v>-7.1999999999999995E-2</v>
      </c>
      <c r="K471" t="s">
        <v>3254</v>
      </c>
    </row>
    <row r="472" spans="1:11" x14ac:dyDescent="0.35">
      <c r="A472" s="3" t="s">
        <v>2455</v>
      </c>
      <c r="B472" s="3">
        <v>11</v>
      </c>
      <c r="C472" s="3">
        <v>12</v>
      </c>
      <c r="D472" s="3" t="s">
        <v>2421</v>
      </c>
      <c r="E472" s="4" t="s">
        <v>2456</v>
      </c>
      <c r="F472" s="4" t="s">
        <v>11</v>
      </c>
      <c r="G472" s="8">
        <v>4951411</v>
      </c>
      <c r="H472" s="8">
        <v>3958047</v>
      </c>
      <c r="I472" s="8">
        <v>-993364</v>
      </c>
      <c r="J472" s="9">
        <v>-0.20100000000000001</v>
      </c>
      <c r="K472" t="s">
        <v>3254</v>
      </c>
    </row>
    <row r="473" spans="1:11" x14ac:dyDescent="0.35">
      <c r="A473" s="3" t="s">
        <v>3202</v>
      </c>
      <c r="B473" s="3">
        <v>20</v>
      </c>
      <c r="C473" s="3">
        <v>44</v>
      </c>
      <c r="D473" s="3" t="s">
        <v>3188</v>
      </c>
      <c r="E473" s="4" t="s">
        <v>3203</v>
      </c>
      <c r="F473" s="4" t="s">
        <v>21</v>
      </c>
      <c r="G473" s="8">
        <v>9023682</v>
      </c>
      <c r="H473" s="8">
        <v>8030755</v>
      </c>
      <c r="I473" s="8">
        <v>-992927</v>
      </c>
      <c r="J473" s="9">
        <v>-0.11</v>
      </c>
      <c r="K473" t="s">
        <v>3254</v>
      </c>
    </row>
    <row r="474" spans="1:11" x14ac:dyDescent="0.35">
      <c r="A474" s="3" t="s">
        <v>1050</v>
      </c>
      <c r="B474" s="3">
        <v>9</v>
      </c>
      <c r="C474" s="3">
        <v>15</v>
      </c>
      <c r="D474" s="3" t="s">
        <v>1040</v>
      </c>
      <c r="E474" s="4" t="s">
        <v>1051</v>
      </c>
      <c r="F474" s="4" t="s">
        <v>21</v>
      </c>
      <c r="G474" s="8">
        <v>6566003</v>
      </c>
      <c r="H474" s="8">
        <v>5573116</v>
      </c>
      <c r="I474" s="8">
        <v>-992887</v>
      </c>
      <c r="J474" s="9">
        <v>-0.151</v>
      </c>
      <c r="K474" t="s">
        <v>3254</v>
      </c>
    </row>
    <row r="475" spans="1:11" x14ac:dyDescent="0.35">
      <c r="A475" s="3" t="s">
        <v>1512</v>
      </c>
      <c r="B475" s="3">
        <v>17</v>
      </c>
      <c r="C475" s="3">
        <v>40</v>
      </c>
      <c r="D475" s="3" t="s">
        <v>1486</v>
      </c>
      <c r="E475" s="4" t="s">
        <v>1513</v>
      </c>
      <c r="F475" s="4" t="s">
        <v>14</v>
      </c>
      <c r="G475" s="8">
        <v>6330425</v>
      </c>
      <c r="H475" s="8">
        <v>5337812</v>
      </c>
      <c r="I475" s="8">
        <v>-992613</v>
      </c>
      <c r="J475" s="9">
        <v>-0.157</v>
      </c>
      <c r="K475" t="s">
        <v>3254</v>
      </c>
    </row>
    <row r="476" spans="1:11" x14ac:dyDescent="0.35">
      <c r="A476" s="3" t="s">
        <v>1427</v>
      </c>
      <c r="B476" s="3">
        <v>13</v>
      </c>
      <c r="C476" s="3">
        <v>35</v>
      </c>
      <c r="D476" s="3" t="s">
        <v>1421</v>
      </c>
      <c r="E476" s="4" t="s">
        <v>1428</v>
      </c>
      <c r="F476" s="4" t="s">
        <v>29</v>
      </c>
      <c r="G476" s="8">
        <v>5873182</v>
      </c>
      <c r="H476" s="8">
        <v>4881292</v>
      </c>
      <c r="I476" s="8">
        <v>-991890</v>
      </c>
      <c r="J476" s="9">
        <v>-0.16900000000000001</v>
      </c>
      <c r="K476" t="s">
        <v>3254</v>
      </c>
    </row>
    <row r="477" spans="1:11" x14ac:dyDescent="0.35">
      <c r="A477" s="3" t="s">
        <v>3141</v>
      </c>
      <c r="B477" s="3">
        <v>24</v>
      </c>
      <c r="C477" s="3">
        <v>26</v>
      </c>
      <c r="D477" s="3" t="s">
        <v>3121</v>
      </c>
      <c r="E477" s="4" t="s">
        <v>3142</v>
      </c>
      <c r="F477" s="4" t="s">
        <v>29</v>
      </c>
      <c r="G477" s="8">
        <v>7407256</v>
      </c>
      <c r="H477" s="8">
        <v>6417246</v>
      </c>
      <c r="I477" s="8">
        <v>-990010</v>
      </c>
      <c r="J477" s="9">
        <v>-0.13400000000000001</v>
      </c>
      <c r="K477" t="s">
        <v>3254</v>
      </c>
    </row>
    <row r="478" spans="1:11" x14ac:dyDescent="0.35">
      <c r="A478" s="3" t="s">
        <v>1135</v>
      </c>
      <c r="B478" s="3">
        <v>25</v>
      </c>
      <c r="C478" s="3">
        <v>24</v>
      </c>
      <c r="D478" s="3" t="s">
        <v>1127</v>
      </c>
      <c r="E478" s="4" t="s">
        <v>1136</v>
      </c>
      <c r="F478" s="4" t="s">
        <v>26</v>
      </c>
      <c r="G478" s="8">
        <v>8342849</v>
      </c>
      <c r="H478" s="8">
        <v>7353314</v>
      </c>
      <c r="I478" s="8">
        <v>-989535</v>
      </c>
      <c r="J478" s="9">
        <v>-0.11899999999999999</v>
      </c>
      <c r="K478" t="s">
        <v>3254</v>
      </c>
    </row>
    <row r="479" spans="1:11" x14ac:dyDescent="0.35">
      <c r="A479" s="3" t="s">
        <v>918</v>
      </c>
      <c r="B479" s="3">
        <v>10</v>
      </c>
      <c r="C479" s="3">
        <v>11</v>
      </c>
      <c r="D479" s="3" t="s">
        <v>896</v>
      </c>
      <c r="E479" s="4" t="s">
        <v>919</v>
      </c>
      <c r="F479" s="4" t="s">
        <v>29</v>
      </c>
      <c r="G479" s="8">
        <v>8499444</v>
      </c>
      <c r="H479" s="8">
        <v>7511152</v>
      </c>
      <c r="I479" s="8">
        <v>-988292</v>
      </c>
      <c r="J479" s="9">
        <v>-0.11600000000000001</v>
      </c>
      <c r="K479" t="s">
        <v>3254</v>
      </c>
    </row>
    <row r="480" spans="1:11" x14ac:dyDescent="0.35">
      <c r="A480" s="3" t="s">
        <v>772</v>
      </c>
      <c r="B480" s="3">
        <v>31</v>
      </c>
      <c r="C480" s="3">
        <v>50</v>
      </c>
      <c r="D480" s="3" t="s">
        <v>770</v>
      </c>
      <c r="E480" s="4" t="s">
        <v>773</v>
      </c>
      <c r="F480" s="4" t="s">
        <v>14</v>
      </c>
      <c r="G480" s="8">
        <v>12622207</v>
      </c>
      <c r="H480" s="8">
        <v>11635629</v>
      </c>
      <c r="I480" s="8">
        <v>-986578</v>
      </c>
      <c r="J480" s="9">
        <v>-7.8E-2</v>
      </c>
      <c r="K480" t="s">
        <v>3254</v>
      </c>
    </row>
    <row r="481" spans="1:11" x14ac:dyDescent="0.35">
      <c r="A481" s="3" t="s">
        <v>2750</v>
      </c>
      <c r="B481" s="3">
        <v>10</v>
      </c>
      <c r="C481" s="3">
        <v>14</v>
      </c>
      <c r="D481" s="3" t="s">
        <v>2686</v>
      </c>
      <c r="E481" s="4" t="s">
        <v>2751</v>
      </c>
      <c r="F481" s="4" t="s">
        <v>14</v>
      </c>
      <c r="G481" s="8">
        <v>9940817</v>
      </c>
      <c r="H481" s="8">
        <v>8960017</v>
      </c>
      <c r="I481" s="8">
        <v>-980800</v>
      </c>
      <c r="J481" s="9">
        <v>-9.9000000000000005E-2</v>
      </c>
      <c r="K481" t="s">
        <v>3254</v>
      </c>
    </row>
    <row r="482" spans="1:11" x14ac:dyDescent="0.35">
      <c r="A482" s="3" t="s">
        <v>2663</v>
      </c>
      <c r="B482" s="3">
        <v>12</v>
      </c>
      <c r="C482" s="3">
        <v>17</v>
      </c>
      <c r="D482" s="3" t="s">
        <v>2565</v>
      </c>
      <c r="E482" s="4" t="s">
        <v>2664</v>
      </c>
      <c r="F482" s="4" t="s">
        <v>21</v>
      </c>
      <c r="G482" s="8">
        <v>7642485</v>
      </c>
      <c r="H482" s="8">
        <v>6662302</v>
      </c>
      <c r="I482" s="8">
        <v>-980183</v>
      </c>
      <c r="J482" s="9">
        <v>-0.128</v>
      </c>
      <c r="K482" t="s">
        <v>3254</v>
      </c>
    </row>
    <row r="483" spans="1:11" x14ac:dyDescent="0.35">
      <c r="A483" s="3" t="s">
        <v>942</v>
      </c>
      <c r="B483" s="3">
        <v>10</v>
      </c>
      <c r="C483" s="3">
        <v>11</v>
      </c>
      <c r="D483" s="3" t="s">
        <v>896</v>
      </c>
      <c r="E483" s="4" t="s">
        <v>943</v>
      </c>
      <c r="F483" s="4" t="s">
        <v>21</v>
      </c>
      <c r="G483" s="8">
        <v>8315696</v>
      </c>
      <c r="H483" s="8">
        <v>7336411</v>
      </c>
      <c r="I483" s="8">
        <v>-979285</v>
      </c>
      <c r="J483" s="9">
        <v>-0.11799999999999999</v>
      </c>
      <c r="K483" t="s">
        <v>3254</v>
      </c>
    </row>
    <row r="484" spans="1:11" x14ac:dyDescent="0.35">
      <c r="A484" s="3" t="s">
        <v>594</v>
      </c>
      <c r="B484" s="3">
        <v>20</v>
      </c>
      <c r="C484" s="3">
        <v>43</v>
      </c>
      <c r="D484" s="3" t="s">
        <v>574</v>
      </c>
      <c r="E484" s="4" t="s">
        <v>595</v>
      </c>
      <c r="F484" s="4" t="s">
        <v>21</v>
      </c>
      <c r="G484" s="8">
        <v>7044677</v>
      </c>
      <c r="H484" s="8">
        <v>6066563</v>
      </c>
      <c r="I484" s="8">
        <v>-978114</v>
      </c>
      <c r="J484" s="9">
        <v>-0.13900000000000001</v>
      </c>
      <c r="K484" t="s">
        <v>3254</v>
      </c>
    </row>
    <row r="485" spans="1:11" x14ac:dyDescent="0.35">
      <c r="A485" s="3" t="s">
        <v>1400</v>
      </c>
      <c r="B485" s="3">
        <v>24</v>
      </c>
      <c r="C485" s="3">
        <v>30</v>
      </c>
      <c r="D485" s="3" t="s">
        <v>1384</v>
      </c>
      <c r="E485" s="4" t="s">
        <v>1401</v>
      </c>
      <c r="F485" s="4" t="s">
        <v>21</v>
      </c>
      <c r="G485" s="8">
        <v>9558798</v>
      </c>
      <c r="H485" s="8">
        <v>8581343</v>
      </c>
      <c r="I485" s="8">
        <v>-977455</v>
      </c>
      <c r="J485" s="9">
        <v>-0.10199999999999999</v>
      </c>
      <c r="K485" t="s">
        <v>3254</v>
      </c>
    </row>
    <row r="486" spans="1:11" x14ac:dyDescent="0.35">
      <c r="A486" s="3" t="s">
        <v>592</v>
      </c>
      <c r="B486" s="3">
        <v>20</v>
      </c>
      <c r="C486" s="3">
        <v>43</v>
      </c>
      <c r="D486" s="3" t="s">
        <v>574</v>
      </c>
      <c r="E486" s="4" t="s">
        <v>593</v>
      </c>
      <c r="F486" s="4" t="s">
        <v>21</v>
      </c>
      <c r="G486" s="8">
        <v>13458065</v>
      </c>
      <c r="H486" s="8">
        <v>12481581</v>
      </c>
      <c r="I486" s="8">
        <v>-976484</v>
      </c>
      <c r="J486" s="9">
        <v>-7.2999999999999995E-2</v>
      </c>
      <c r="K486" t="s">
        <v>3254</v>
      </c>
    </row>
    <row r="487" spans="1:11" x14ac:dyDescent="0.35">
      <c r="A487" s="3" t="s">
        <v>1229</v>
      </c>
      <c r="B487" s="3">
        <v>14</v>
      </c>
      <c r="C487" s="3">
        <v>34</v>
      </c>
      <c r="D487" s="3" t="s">
        <v>1194</v>
      </c>
      <c r="E487" s="4" t="s">
        <v>1230</v>
      </c>
      <c r="F487" s="4" t="s">
        <v>11</v>
      </c>
      <c r="G487" s="8">
        <v>7026064</v>
      </c>
      <c r="H487" s="8">
        <v>6050635</v>
      </c>
      <c r="I487" s="8">
        <v>-975429</v>
      </c>
      <c r="J487" s="9">
        <v>-0.13900000000000001</v>
      </c>
      <c r="K487" t="s">
        <v>3254</v>
      </c>
    </row>
    <row r="488" spans="1:11" x14ac:dyDescent="0.35">
      <c r="A488" s="3" t="s">
        <v>2665</v>
      </c>
      <c r="B488" s="3">
        <v>12</v>
      </c>
      <c r="C488" s="3">
        <v>17</v>
      </c>
      <c r="D488" s="3" t="s">
        <v>2565</v>
      </c>
      <c r="E488" s="4" t="s">
        <v>2666</v>
      </c>
      <c r="F488" s="4" t="s">
        <v>21</v>
      </c>
      <c r="G488" s="8">
        <v>9484728</v>
      </c>
      <c r="H488" s="8">
        <v>8509363</v>
      </c>
      <c r="I488" s="8">
        <v>-975365</v>
      </c>
      <c r="J488" s="9">
        <v>-0.10299999999999999</v>
      </c>
      <c r="K488" t="s">
        <v>3254</v>
      </c>
    </row>
    <row r="489" spans="1:11" x14ac:dyDescent="0.35">
      <c r="A489" s="3" t="s">
        <v>1239</v>
      </c>
      <c r="B489" s="3">
        <v>24</v>
      </c>
      <c r="C489" s="3">
        <v>34</v>
      </c>
      <c r="D489" s="3" t="s">
        <v>1194</v>
      </c>
      <c r="E489" s="4" t="s">
        <v>1240</v>
      </c>
      <c r="F489" s="4" t="s">
        <v>21</v>
      </c>
      <c r="G489" s="8">
        <v>8087969</v>
      </c>
      <c r="H489" s="8">
        <v>7112638</v>
      </c>
      <c r="I489" s="8">
        <v>-975331</v>
      </c>
      <c r="J489" s="9">
        <v>-0.121</v>
      </c>
      <c r="K489" t="s">
        <v>3254</v>
      </c>
    </row>
    <row r="490" spans="1:11" x14ac:dyDescent="0.35">
      <c r="A490" s="3" t="s">
        <v>1298</v>
      </c>
      <c r="B490" s="3">
        <v>15</v>
      </c>
      <c r="C490" s="3">
        <v>39</v>
      </c>
      <c r="D490" s="3" t="s">
        <v>1268</v>
      </c>
      <c r="E490" s="4" t="s">
        <v>1299</v>
      </c>
      <c r="F490" s="4" t="s">
        <v>21</v>
      </c>
      <c r="G490" s="8">
        <v>10071413</v>
      </c>
      <c r="H490" s="8">
        <v>9096578</v>
      </c>
      <c r="I490" s="8">
        <v>-974835</v>
      </c>
      <c r="J490" s="9">
        <v>-9.7000000000000003E-2</v>
      </c>
      <c r="K490" t="s">
        <v>3254</v>
      </c>
    </row>
    <row r="491" spans="1:11" x14ac:dyDescent="0.35">
      <c r="A491" s="3" t="s">
        <v>920</v>
      </c>
      <c r="B491" s="3">
        <v>10</v>
      </c>
      <c r="C491" s="3">
        <v>11</v>
      </c>
      <c r="D491" s="3" t="s">
        <v>896</v>
      </c>
      <c r="E491" s="4" t="s">
        <v>921</v>
      </c>
      <c r="F491" s="4" t="s">
        <v>14</v>
      </c>
      <c r="G491" s="8">
        <v>8767655</v>
      </c>
      <c r="H491" s="8">
        <v>7793077</v>
      </c>
      <c r="I491" s="8">
        <v>-974578</v>
      </c>
      <c r="J491" s="9">
        <v>-0.111</v>
      </c>
      <c r="K491" t="s">
        <v>3254</v>
      </c>
    </row>
    <row r="492" spans="1:11" x14ac:dyDescent="0.35">
      <c r="A492" s="3" t="s">
        <v>1506</v>
      </c>
      <c r="B492" s="3">
        <v>17</v>
      </c>
      <c r="C492" s="3">
        <v>40</v>
      </c>
      <c r="D492" s="3" t="s">
        <v>1486</v>
      </c>
      <c r="E492" s="4" t="s">
        <v>1507</v>
      </c>
      <c r="F492" s="4" t="s">
        <v>21</v>
      </c>
      <c r="G492" s="8">
        <v>10302090</v>
      </c>
      <c r="H492" s="8">
        <v>9328718</v>
      </c>
      <c r="I492" s="8">
        <v>-973372</v>
      </c>
      <c r="J492" s="9">
        <v>-9.4E-2</v>
      </c>
      <c r="K492" t="s">
        <v>3254</v>
      </c>
    </row>
    <row r="493" spans="1:11" x14ac:dyDescent="0.35">
      <c r="A493" s="3" t="s">
        <v>3200</v>
      </c>
      <c r="B493" s="3">
        <v>20</v>
      </c>
      <c r="C493" s="3">
        <v>44</v>
      </c>
      <c r="D493" s="3" t="s">
        <v>3188</v>
      </c>
      <c r="E493" s="4" t="s">
        <v>3201</v>
      </c>
      <c r="F493" s="4" t="s">
        <v>26</v>
      </c>
      <c r="G493" s="8">
        <v>9711713</v>
      </c>
      <c r="H493" s="8">
        <v>8738680</v>
      </c>
      <c r="I493" s="8">
        <v>-973033</v>
      </c>
      <c r="J493" s="9">
        <v>-0.1</v>
      </c>
      <c r="K493" t="s">
        <v>3254</v>
      </c>
    </row>
    <row r="494" spans="1:11" x14ac:dyDescent="0.35">
      <c r="A494" s="3" t="s">
        <v>1114</v>
      </c>
      <c r="B494" s="3">
        <v>12</v>
      </c>
      <c r="C494" s="3">
        <v>15</v>
      </c>
      <c r="D494" s="3" t="s">
        <v>1040</v>
      </c>
      <c r="E494" s="4" t="s">
        <v>1115</v>
      </c>
      <c r="F494" s="4" t="s">
        <v>14</v>
      </c>
      <c r="G494" s="8">
        <v>5487733</v>
      </c>
      <c r="H494" s="8">
        <v>4516178</v>
      </c>
      <c r="I494" s="8">
        <v>-971555</v>
      </c>
      <c r="J494" s="9">
        <v>-0.17699999999999999</v>
      </c>
      <c r="K494" t="s">
        <v>3254</v>
      </c>
    </row>
    <row r="495" spans="1:11" x14ac:dyDescent="0.35">
      <c r="A495" s="3" t="s">
        <v>1870</v>
      </c>
      <c r="B495" s="3">
        <v>18</v>
      </c>
      <c r="C495" s="3">
        <v>41</v>
      </c>
      <c r="D495" s="3" t="s">
        <v>1834</v>
      </c>
      <c r="E495" s="4" t="s">
        <v>1871</v>
      </c>
      <c r="F495" s="4" t="s">
        <v>21</v>
      </c>
      <c r="G495" s="8">
        <v>6592211</v>
      </c>
      <c r="H495" s="8">
        <v>5622107</v>
      </c>
      <c r="I495" s="8">
        <v>-970104</v>
      </c>
      <c r="J495" s="9">
        <v>-0.14699999999999999</v>
      </c>
      <c r="K495" t="s">
        <v>3254</v>
      </c>
    </row>
    <row r="496" spans="1:11" x14ac:dyDescent="0.35">
      <c r="A496" s="3" t="s">
        <v>2850</v>
      </c>
      <c r="B496" s="3">
        <v>9</v>
      </c>
      <c r="C496" s="3">
        <v>16</v>
      </c>
      <c r="D496" s="3" t="s">
        <v>2790</v>
      </c>
      <c r="E496" s="4" t="s">
        <v>2851</v>
      </c>
      <c r="F496" s="4" t="s">
        <v>21</v>
      </c>
      <c r="G496" s="8">
        <v>8376082</v>
      </c>
      <c r="H496" s="8">
        <v>7406852</v>
      </c>
      <c r="I496" s="8">
        <v>-969230</v>
      </c>
      <c r="J496" s="9">
        <v>-0.11600000000000001</v>
      </c>
      <c r="K496" t="s">
        <v>3254</v>
      </c>
    </row>
    <row r="497" spans="1:11" x14ac:dyDescent="0.35">
      <c r="A497" s="3" t="s">
        <v>1747</v>
      </c>
      <c r="B497" s="3">
        <v>1</v>
      </c>
      <c r="C497" s="3">
        <v>1</v>
      </c>
      <c r="D497" s="3" t="s">
        <v>1739</v>
      </c>
      <c r="E497" s="4" t="s">
        <v>1748</v>
      </c>
      <c r="F497" s="4" t="s">
        <v>21</v>
      </c>
      <c r="G497" s="8">
        <v>6764863</v>
      </c>
      <c r="H497" s="8">
        <v>5797296</v>
      </c>
      <c r="I497" s="8">
        <v>-967567</v>
      </c>
      <c r="J497" s="9">
        <v>-0.14299999999999999</v>
      </c>
      <c r="K497" t="s">
        <v>3254</v>
      </c>
    </row>
    <row r="498" spans="1:11" x14ac:dyDescent="0.35">
      <c r="A498" s="3" t="s">
        <v>1078</v>
      </c>
      <c r="B498" s="3">
        <v>10</v>
      </c>
      <c r="C498" s="3">
        <v>15</v>
      </c>
      <c r="D498" s="3" t="s">
        <v>1040</v>
      </c>
      <c r="E498" s="4" t="s">
        <v>1079</v>
      </c>
      <c r="F498" s="4" t="s">
        <v>21</v>
      </c>
      <c r="G498" s="8">
        <v>10898996</v>
      </c>
      <c r="H498" s="8">
        <v>9932624</v>
      </c>
      <c r="I498" s="8">
        <v>-966372</v>
      </c>
      <c r="J498" s="9">
        <v>-8.8999999999999996E-2</v>
      </c>
      <c r="K498" t="s">
        <v>3254</v>
      </c>
    </row>
    <row r="499" spans="1:11" x14ac:dyDescent="0.35">
      <c r="A499" s="3" t="s">
        <v>1216</v>
      </c>
      <c r="B499" s="3">
        <v>14</v>
      </c>
      <c r="C499" s="3">
        <v>34</v>
      </c>
      <c r="D499" s="3" t="s">
        <v>1194</v>
      </c>
      <c r="E499" s="4" t="s">
        <v>1217</v>
      </c>
      <c r="F499" s="4" t="s">
        <v>21</v>
      </c>
      <c r="G499" s="8">
        <v>8066003</v>
      </c>
      <c r="H499" s="8">
        <v>7101347</v>
      </c>
      <c r="I499" s="8">
        <v>-964656</v>
      </c>
      <c r="J499" s="9">
        <v>-0.12</v>
      </c>
      <c r="K499" t="s">
        <v>3254</v>
      </c>
    </row>
    <row r="500" spans="1:11" x14ac:dyDescent="0.35">
      <c r="A500" s="3" t="s">
        <v>3159</v>
      </c>
      <c r="B500" s="3">
        <v>30</v>
      </c>
      <c r="C500" s="3">
        <v>26</v>
      </c>
      <c r="D500" s="3" t="s">
        <v>3121</v>
      </c>
      <c r="E500" s="4" t="s">
        <v>3160</v>
      </c>
      <c r="F500" s="4" t="s">
        <v>11</v>
      </c>
      <c r="G500" s="8">
        <v>10883604</v>
      </c>
      <c r="H500" s="8">
        <v>9919696</v>
      </c>
      <c r="I500" s="8">
        <v>-963908</v>
      </c>
      <c r="J500" s="9">
        <v>-8.8999999999999996E-2</v>
      </c>
      <c r="K500" t="s">
        <v>3254</v>
      </c>
    </row>
    <row r="501" spans="1:11" x14ac:dyDescent="0.35">
      <c r="A501" s="3" t="s">
        <v>3114</v>
      </c>
      <c r="B501" s="3">
        <v>29</v>
      </c>
      <c r="C501" s="3">
        <v>27</v>
      </c>
      <c r="D501" s="3" t="s">
        <v>3067</v>
      </c>
      <c r="E501" s="4" t="s">
        <v>3115</v>
      </c>
      <c r="F501" s="4" t="s">
        <v>26</v>
      </c>
      <c r="G501" s="8">
        <v>8015912</v>
      </c>
      <c r="H501" s="8">
        <v>7052084</v>
      </c>
      <c r="I501" s="8">
        <v>-963828</v>
      </c>
      <c r="J501" s="9">
        <v>-0.12</v>
      </c>
      <c r="K501" t="s">
        <v>3254</v>
      </c>
    </row>
    <row r="502" spans="1:11" x14ac:dyDescent="0.35">
      <c r="A502" s="3" t="s">
        <v>1355</v>
      </c>
      <c r="B502" s="3">
        <v>31</v>
      </c>
      <c r="C502" s="3">
        <v>49</v>
      </c>
      <c r="D502" s="3" t="s">
        <v>1325</v>
      </c>
      <c r="E502" s="4" t="s">
        <v>1356</v>
      </c>
      <c r="F502" s="4" t="s">
        <v>21</v>
      </c>
      <c r="G502" s="8">
        <v>10330955</v>
      </c>
      <c r="H502" s="8">
        <v>9368875</v>
      </c>
      <c r="I502" s="8">
        <v>-962080</v>
      </c>
      <c r="J502" s="9">
        <v>-9.2999999999999999E-2</v>
      </c>
      <c r="K502" t="s">
        <v>3254</v>
      </c>
    </row>
    <row r="503" spans="1:11" x14ac:dyDescent="0.35">
      <c r="A503" s="3" t="s">
        <v>2315</v>
      </c>
      <c r="B503" s="3">
        <v>14</v>
      </c>
      <c r="C503" s="3">
        <v>33</v>
      </c>
      <c r="D503" s="3" t="s">
        <v>2277</v>
      </c>
      <c r="E503" s="4" t="s">
        <v>2316</v>
      </c>
      <c r="F503" s="4" t="s">
        <v>29</v>
      </c>
      <c r="G503" s="8">
        <v>10194170</v>
      </c>
      <c r="H503" s="8">
        <v>9232147</v>
      </c>
      <c r="I503" s="8">
        <v>-962023</v>
      </c>
      <c r="J503" s="9">
        <v>-9.4E-2</v>
      </c>
      <c r="K503" t="s">
        <v>3254</v>
      </c>
    </row>
    <row r="504" spans="1:11" x14ac:dyDescent="0.35">
      <c r="A504" s="3" t="s">
        <v>2781</v>
      </c>
      <c r="B504" s="3">
        <v>28</v>
      </c>
      <c r="C504" s="3">
        <v>29</v>
      </c>
      <c r="D504" s="3" t="s">
        <v>2753</v>
      </c>
      <c r="E504" s="4" t="s">
        <v>2782</v>
      </c>
      <c r="F504" s="4" t="s">
        <v>21</v>
      </c>
      <c r="G504" s="8">
        <v>8021207</v>
      </c>
      <c r="H504" s="8">
        <v>7059317</v>
      </c>
      <c r="I504" s="8">
        <v>-961890</v>
      </c>
      <c r="J504" s="9">
        <v>-0.12</v>
      </c>
      <c r="K504" t="s">
        <v>3254</v>
      </c>
    </row>
    <row r="505" spans="1:11" x14ac:dyDescent="0.35">
      <c r="A505" s="3" t="s">
        <v>2919</v>
      </c>
      <c r="B505" s="3">
        <v>25</v>
      </c>
      <c r="C505" s="3">
        <v>20</v>
      </c>
      <c r="D505" s="3" t="s">
        <v>2901</v>
      </c>
      <c r="E505" s="4" t="s">
        <v>2920</v>
      </c>
      <c r="F505" s="4" t="s">
        <v>21</v>
      </c>
      <c r="G505" s="8">
        <v>9915963</v>
      </c>
      <c r="H505" s="8">
        <v>8962120</v>
      </c>
      <c r="I505" s="8">
        <v>-953843</v>
      </c>
      <c r="J505" s="9">
        <v>-9.6000000000000002E-2</v>
      </c>
      <c r="K505" t="s">
        <v>3254</v>
      </c>
    </row>
    <row r="506" spans="1:11" x14ac:dyDescent="0.35">
      <c r="A506" s="3" t="s">
        <v>2702</v>
      </c>
      <c r="B506" s="3">
        <v>9</v>
      </c>
      <c r="C506" s="3">
        <v>14</v>
      </c>
      <c r="D506" s="3" t="s">
        <v>2686</v>
      </c>
      <c r="E506" s="4" t="s">
        <v>2703</v>
      </c>
      <c r="F506" s="4" t="s">
        <v>21</v>
      </c>
      <c r="G506" s="8">
        <v>9184718</v>
      </c>
      <c r="H506" s="8">
        <v>8231499</v>
      </c>
      <c r="I506" s="8">
        <v>-953219</v>
      </c>
      <c r="J506" s="9">
        <v>-0.104</v>
      </c>
      <c r="K506" t="s">
        <v>3254</v>
      </c>
    </row>
    <row r="507" spans="1:11" x14ac:dyDescent="0.35">
      <c r="A507" s="3" t="s">
        <v>2512</v>
      </c>
      <c r="B507" s="3">
        <v>1</v>
      </c>
      <c r="C507" s="3">
        <v>2</v>
      </c>
      <c r="D507" s="3" t="s">
        <v>2492</v>
      </c>
      <c r="E507" s="4" t="s">
        <v>2513</v>
      </c>
      <c r="F507" s="4" t="s">
        <v>21</v>
      </c>
      <c r="G507" s="8">
        <v>4640340</v>
      </c>
      <c r="H507" s="8">
        <v>3690108</v>
      </c>
      <c r="I507" s="8">
        <v>-950232</v>
      </c>
      <c r="J507" s="9">
        <v>-0.20499999999999999</v>
      </c>
      <c r="K507" t="s">
        <v>3254</v>
      </c>
    </row>
    <row r="508" spans="1:11" x14ac:dyDescent="0.35">
      <c r="A508" s="3" t="s">
        <v>1944</v>
      </c>
      <c r="B508" s="3">
        <v>24</v>
      </c>
      <c r="C508" s="3">
        <v>21</v>
      </c>
      <c r="D508" s="3" t="s">
        <v>1942</v>
      </c>
      <c r="E508" s="4" t="s">
        <v>1945</v>
      </c>
      <c r="F508" s="4" t="s">
        <v>21</v>
      </c>
      <c r="G508" s="8">
        <v>10603691</v>
      </c>
      <c r="H508" s="8">
        <v>9653745</v>
      </c>
      <c r="I508" s="8">
        <v>-949946</v>
      </c>
      <c r="J508" s="9">
        <v>-0.09</v>
      </c>
      <c r="K508" t="s">
        <v>3254</v>
      </c>
    </row>
    <row r="509" spans="1:11" x14ac:dyDescent="0.35">
      <c r="A509" s="3" t="s">
        <v>446</v>
      </c>
      <c r="B509" s="3">
        <v>31</v>
      </c>
      <c r="C509" s="3">
        <v>51</v>
      </c>
      <c r="D509" s="3" t="s">
        <v>438</v>
      </c>
      <c r="E509" s="4" t="s">
        <v>447</v>
      </c>
      <c r="F509" s="4" t="s">
        <v>14</v>
      </c>
      <c r="G509" s="8">
        <v>12870619</v>
      </c>
      <c r="H509" s="8">
        <v>11921845</v>
      </c>
      <c r="I509" s="8">
        <v>-948774</v>
      </c>
      <c r="J509" s="9">
        <v>-7.3999999999999996E-2</v>
      </c>
      <c r="K509" t="s">
        <v>3254</v>
      </c>
    </row>
    <row r="510" spans="1:11" x14ac:dyDescent="0.35">
      <c r="A510" s="3" t="s">
        <v>1039</v>
      </c>
      <c r="B510" s="3">
        <v>9</v>
      </c>
      <c r="C510" s="3">
        <v>15</v>
      </c>
      <c r="D510" s="3" t="s">
        <v>1040</v>
      </c>
      <c r="E510" s="4" t="s">
        <v>1041</v>
      </c>
      <c r="F510" s="4" t="s">
        <v>11</v>
      </c>
      <c r="G510" s="8">
        <v>5963930</v>
      </c>
      <c r="H510" s="8">
        <v>5015310</v>
      </c>
      <c r="I510" s="8">
        <v>-948620</v>
      </c>
      <c r="J510" s="9">
        <v>-0.159</v>
      </c>
      <c r="K510" t="s">
        <v>3254</v>
      </c>
    </row>
    <row r="511" spans="1:11" x14ac:dyDescent="0.35">
      <c r="A511" s="3" t="s">
        <v>714</v>
      </c>
      <c r="B511" s="3">
        <v>29</v>
      </c>
      <c r="C511" s="3">
        <v>31</v>
      </c>
      <c r="D511" s="3" t="s">
        <v>672</v>
      </c>
      <c r="E511" s="4" t="s">
        <v>715</v>
      </c>
      <c r="F511" s="4" t="s">
        <v>21</v>
      </c>
      <c r="G511" s="8">
        <v>6118477</v>
      </c>
      <c r="H511" s="8">
        <v>5170385</v>
      </c>
      <c r="I511" s="8">
        <v>-948092</v>
      </c>
      <c r="J511" s="9">
        <v>-0.155</v>
      </c>
      <c r="K511" t="s">
        <v>3254</v>
      </c>
    </row>
    <row r="512" spans="1:11" x14ac:dyDescent="0.35">
      <c r="A512" s="3" t="s">
        <v>2329</v>
      </c>
      <c r="B512" s="3">
        <v>14</v>
      </c>
      <c r="C512" s="3">
        <v>33</v>
      </c>
      <c r="D512" s="3" t="s">
        <v>2277</v>
      </c>
      <c r="E512" s="4" t="s">
        <v>2330</v>
      </c>
      <c r="F512" s="4" t="s">
        <v>11</v>
      </c>
      <c r="G512" s="8">
        <v>7825287</v>
      </c>
      <c r="H512" s="8">
        <v>6877364</v>
      </c>
      <c r="I512" s="8">
        <v>-947923</v>
      </c>
      <c r="J512" s="9">
        <v>-0.121</v>
      </c>
      <c r="K512" t="s">
        <v>3254</v>
      </c>
    </row>
    <row r="513" spans="1:11" x14ac:dyDescent="0.35">
      <c r="A513" s="3" t="s">
        <v>948</v>
      </c>
      <c r="B513" s="3">
        <v>10</v>
      </c>
      <c r="C513" s="3">
        <v>11</v>
      </c>
      <c r="D513" s="3" t="s">
        <v>896</v>
      </c>
      <c r="E513" s="4" t="s">
        <v>949</v>
      </c>
      <c r="F513" s="4" t="s">
        <v>26</v>
      </c>
      <c r="G513" s="8">
        <v>11087339</v>
      </c>
      <c r="H513" s="8">
        <v>10140525</v>
      </c>
      <c r="I513" s="8">
        <v>-946814</v>
      </c>
      <c r="J513" s="9">
        <v>-8.5000000000000006E-2</v>
      </c>
      <c r="K513" t="s">
        <v>3254</v>
      </c>
    </row>
    <row r="514" spans="1:11" x14ac:dyDescent="0.35">
      <c r="A514" s="3" t="s">
        <v>2771</v>
      </c>
      <c r="B514" s="3">
        <v>28</v>
      </c>
      <c r="C514" s="3">
        <v>29</v>
      </c>
      <c r="D514" s="3" t="s">
        <v>2753</v>
      </c>
      <c r="E514" s="4" t="s">
        <v>2772</v>
      </c>
      <c r="F514" s="4" t="s">
        <v>21</v>
      </c>
      <c r="G514" s="8">
        <v>9667548</v>
      </c>
      <c r="H514" s="8">
        <v>8724680</v>
      </c>
      <c r="I514" s="8">
        <v>-942868</v>
      </c>
      <c r="J514" s="9">
        <v>-9.8000000000000004E-2</v>
      </c>
      <c r="K514" t="s">
        <v>3254</v>
      </c>
    </row>
    <row r="515" spans="1:11" x14ac:dyDescent="0.35">
      <c r="A515" s="3" t="s">
        <v>39</v>
      </c>
      <c r="B515" s="3">
        <v>5</v>
      </c>
      <c r="C515" s="3">
        <v>7</v>
      </c>
      <c r="D515" s="3" t="s">
        <v>9</v>
      </c>
      <c r="E515" s="4" t="s">
        <v>40</v>
      </c>
      <c r="F515" s="4" t="s">
        <v>11</v>
      </c>
      <c r="G515" s="8">
        <v>5056510</v>
      </c>
      <c r="H515" s="8">
        <v>4113807</v>
      </c>
      <c r="I515" s="8">
        <v>-942703</v>
      </c>
      <c r="J515" s="9">
        <v>-0.186</v>
      </c>
      <c r="K515" t="s">
        <v>3254</v>
      </c>
    </row>
    <row r="516" spans="1:11" x14ac:dyDescent="0.35">
      <c r="A516" s="3" t="s">
        <v>3046</v>
      </c>
      <c r="B516" s="3">
        <v>22</v>
      </c>
      <c r="C516" s="3">
        <v>48</v>
      </c>
      <c r="D516" s="3" t="s">
        <v>3021</v>
      </c>
      <c r="E516" s="4" t="s">
        <v>3047</v>
      </c>
      <c r="F516" s="4" t="s">
        <v>21</v>
      </c>
      <c r="G516" s="8">
        <v>10856846</v>
      </c>
      <c r="H516" s="8">
        <v>9914889</v>
      </c>
      <c r="I516" s="8">
        <v>-941957</v>
      </c>
      <c r="J516" s="9">
        <v>-8.6999999999999994E-2</v>
      </c>
      <c r="K516" t="s">
        <v>3254</v>
      </c>
    </row>
    <row r="517" spans="1:11" x14ac:dyDescent="0.35">
      <c r="A517" s="3" t="s">
        <v>60</v>
      </c>
      <c r="B517" s="3">
        <v>27</v>
      </c>
      <c r="C517" s="3">
        <v>28</v>
      </c>
      <c r="D517" s="3" t="s">
        <v>58</v>
      </c>
      <c r="E517" s="4" t="s">
        <v>61</v>
      </c>
      <c r="F517" s="4" t="s">
        <v>11</v>
      </c>
      <c r="G517" s="8">
        <v>4808274</v>
      </c>
      <c r="H517" s="8">
        <v>3866984</v>
      </c>
      <c r="I517" s="8">
        <v>-941290</v>
      </c>
      <c r="J517" s="9">
        <v>-0.19600000000000001</v>
      </c>
      <c r="K517" t="s">
        <v>3254</v>
      </c>
    </row>
    <row r="518" spans="1:11" x14ac:dyDescent="0.35">
      <c r="A518" s="3" t="s">
        <v>2661</v>
      </c>
      <c r="B518" s="3">
        <v>12</v>
      </c>
      <c r="C518" s="3">
        <v>17</v>
      </c>
      <c r="D518" s="3" t="s">
        <v>2565</v>
      </c>
      <c r="E518" s="4" t="s">
        <v>2662</v>
      </c>
      <c r="F518" s="4" t="s">
        <v>21</v>
      </c>
      <c r="G518" s="8">
        <v>6482922</v>
      </c>
      <c r="H518" s="8">
        <v>5543540</v>
      </c>
      <c r="I518" s="8">
        <v>-939382</v>
      </c>
      <c r="J518" s="9">
        <v>-0.14499999999999999</v>
      </c>
      <c r="K518" t="s">
        <v>3254</v>
      </c>
    </row>
    <row r="519" spans="1:11" x14ac:dyDescent="0.35">
      <c r="A519" s="3" t="s">
        <v>1549</v>
      </c>
      <c r="B519" s="3">
        <v>21</v>
      </c>
      <c r="C519" s="3">
        <v>47</v>
      </c>
      <c r="D519" s="3" t="s">
        <v>1533</v>
      </c>
      <c r="E519" s="4" t="s">
        <v>1550</v>
      </c>
      <c r="F519" s="4" t="s">
        <v>14</v>
      </c>
      <c r="G519" s="8">
        <v>15064428</v>
      </c>
      <c r="H519" s="8">
        <v>14125377</v>
      </c>
      <c r="I519" s="8">
        <v>-939051</v>
      </c>
      <c r="J519" s="9">
        <v>-6.2E-2</v>
      </c>
      <c r="K519" t="s">
        <v>3254</v>
      </c>
    </row>
    <row r="520" spans="1:11" x14ac:dyDescent="0.35">
      <c r="A520" s="3" t="s">
        <v>661</v>
      </c>
      <c r="B520" s="3">
        <v>3</v>
      </c>
      <c r="C520" s="3">
        <v>6</v>
      </c>
      <c r="D520" s="3" t="s">
        <v>613</v>
      </c>
      <c r="E520" s="4" t="s">
        <v>662</v>
      </c>
      <c r="F520" s="4" t="s">
        <v>26</v>
      </c>
      <c r="G520" s="8">
        <v>8510405</v>
      </c>
      <c r="H520" s="8">
        <v>7571392</v>
      </c>
      <c r="I520" s="8">
        <v>-939013</v>
      </c>
      <c r="J520" s="9">
        <v>-0.11</v>
      </c>
      <c r="K520" t="s">
        <v>3254</v>
      </c>
    </row>
    <row r="521" spans="1:11" x14ac:dyDescent="0.35">
      <c r="A521" s="3" t="s">
        <v>879</v>
      </c>
      <c r="B521" s="3">
        <v>6</v>
      </c>
      <c r="C521" s="3">
        <v>10</v>
      </c>
      <c r="D521" s="3" t="s">
        <v>813</v>
      </c>
      <c r="E521" s="4" t="s">
        <v>880</v>
      </c>
      <c r="F521" s="4" t="s">
        <v>11</v>
      </c>
      <c r="G521" s="8">
        <v>6161761</v>
      </c>
      <c r="H521" s="8">
        <v>5222899</v>
      </c>
      <c r="I521" s="8">
        <v>-938862</v>
      </c>
      <c r="J521" s="9">
        <v>-0.152</v>
      </c>
      <c r="K521" t="s">
        <v>3254</v>
      </c>
    </row>
    <row r="522" spans="1:11" x14ac:dyDescent="0.35">
      <c r="A522" s="3" t="s">
        <v>608</v>
      </c>
      <c r="B522" s="3">
        <v>20</v>
      </c>
      <c r="C522" s="3">
        <v>43</v>
      </c>
      <c r="D522" s="3" t="s">
        <v>574</v>
      </c>
      <c r="E522" s="4" t="s">
        <v>609</v>
      </c>
      <c r="F522" s="4" t="s">
        <v>26</v>
      </c>
      <c r="G522" s="8">
        <v>12718961</v>
      </c>
      <c r="H522" s="8">
        <v>11784398</v>
      </c>
      <c r="I522" s="8">
        <v>-934563</v>
      </c>
      <c r="J522" s="9">
        <v>-7.2999999999999995E-2</v>
      </c>
      <c r="K522" t="s">
        <v>3254</v>
      </c>
    </row>
    <row r="523" spans="1:11" x14ac:dyDescent="0.35">
      <c r="A523" s="3" t="s">
        <v>2690</v>
      </c>
      <c r="B523" s="3">
        <v>9</v>
      </c>
      <c r="C523" s="3">
        <v>14</v>
      </c>
      <c r="D523" s="3" t="s">
        <v>2686</v>
      </c>
      <c r="E523" s="4" t="s">
        <v>2691</v>
      </c>
      <c r="F523" s="4" t="s">
        <v>14</v>
      </c>
      <c r="G523" s="8">
        <v>7390505</v>
      </c>
      <c r="H523" s="8">
        <v>6456170</v>
      </c>
      <c r="I523" s="8">
        <v>-934335</v>
      </c>
      <c r="J523" s="9">
        <v>-0.126</v>
      </c>
      <c r="K523" t="s">
        <v>3254</v>
      </c>
    </row>
    <row r="524" spans="1:11" x14ac:dyDescent="0.35">
      <c r="A524" s="3" t="s">
        <v>1402</v>
      </c>
      <c r="B524" s="3">
        <v>24</v>
      </c>
      <c r="C524" s="3">
        <v>30</v>
      </c>
      <c r="D524" s="3" t="s">
        <v>1384</v>
      </c>
      <c r="E524" s="4" t="s">
        <v>1403</v>
      </c>
      <c r="F524" s="4" t="s">
        <v>21</v>
      </c>
      <c r="G524" s="8">
        <v>11671361</v>
      </c>
      <c r="H524" s="8">
        <v>10739500</v>
      </c>
      <c r="I524" s="8">
        <v>-931861</v>
      </c>
      <c r="J524" s="9">
        <v>-0.08</v>
      </c>
      <c r="K524" t="s">
        <v>3254</v>
      </c>
    </row>
    <row r="525" spans="1:11" x14ac:dyDescent="0.35">
      <c r="A525" s="3" t="s">
        <v>2748</v>
      </c>
      <c r="B525" s="3">
        <v>10</v>
      </c>
      <c r="C525" s="3">
        <v>14</v>
      </c>
      <c r="D525" s="3" t="s">
        <v>2686</v>
      </c>
      <c r="E525" s="4" t="s">
        <v>2749</v>
      </c>
      <c r="F525" s="4" t="s">
        <v>11</v>
      </c>
      <c r="G525" s="8">
        <v>5207437</v>
      </c>
      <c r="H525" s="8">
        <v>4277810</v>
      </c>
      <c r="I525" s="8">
        <v>-929627</v>
      </c>
      <c r="J525" s="9">
        <v>-0.17899999999999999</v>
      </c>
      <c r="K525" t="s">
        <v>3254</v>
      </c>
    </row>
    <row r="526" spans="1:11" x14ac:dyDescent="0.35">
      <c r="A526" s="3" t="s">
        <v>1557</v>
      </c>
      <c r="B526" s="3">
        <v>21</v>
      </c>
      <c r="C526" s="3">
        <v>47</v>
      </c>
      <c r="D526" s="3" t="s">
        <v>1533</v>
      </c>
      <c r="E526" s="4" t="s">
        <v>1558</v>
      </c>
      <c r="F526" s="4" t="s">
        <v>29</v>
      </c>
      <c r="G526" s="8">
        <v>8452104</v>
      </c>
      <c r="H526" s="8">
        <v>7524229</v>
      </c>
      <c r="I526" s="8">
        <v>-927875</v>
      </c>
      <c r="J526" s="9">
        <v>-0.11</v>
      </c>
      <c r="K526" t="s">
        <v>3254</v>
      </c>
    </row>
    <row r="527" spans="1:11" x14ac:dyDescent="0.35">
      <c r="A527" s="3" t="s">
        <v>2321</v>
      </c>
      <c r="B527" s="3">
        <v>14</v>
      </c>
      <c r="C527" s="3">
        <v>33</v>
      </c>
      <c r="D527" s="3" t="s">
        <v>2277</v>
      </c>
      <c r="E527" s="4" t="s">
        <v>2322</v>
      </c>
      <c r="F527" s="4" t="s">
        <v>21</v>
      </c>
      <c r="G527" s="8">
        <v>6061368</v>
      </c>
      <c r="H527" s="8">
        <v>5133996</v>
      </c>
      <c r="I527" s="8">
        <v>-927372</v>
      </c>
      <c r="J527" s="9">
        <v>-0.153</v>
      </c>
      <c r="K527" t="s">
        <v>3254</v>
      </c>
    </row>
    <row r="528" spans="1:11" x14ac:dyDescent="0.35">
      <c r="A528" s="3" t="s">
        <v>2866</v>
      </c>
      <c r="B528" s="3">
        <v>9</v>
      </c>
      <c r="C528" s="3">
        <v>16</v>
      </c>
      <c r="D528" s="3" t="s">
        <v>2790</v>
      </c>
      <c r="E528" s="4" t="s">
        <v>2867</v>
      </c>
      <c r="F528" s="4" t="s">
        <v>21</v>
      </c>
      <c r="G528" s="8">
        <v>9372711</v>
      </c>
      <c r="H528" s="8">
        <v>8445639</v>
      </c>
      <c r="I528" s="8">
        <v>-927072</v>
      </c>
      <c r="J528" s="9">
        <v>-9.9000000000000005E-2</v>
      </c>
      <c r="K528" t="s">
        <v>3254</v>
      </c>
    </row>
    <row r="529" spans="1:11" x14ac:dyDescent="0.35">
      <c r="A529" s="3" t="s">
        <v>2266</v>
      </c>
      <c r="B529" s="3">
        <v>2</v>
      </c>
      <c r="C529" s="3">
        <v>4</v>
      </c>
      <c r="D529" s="3" t="s">
        <v>2258</v>
      </c>
      <c r="E529" s="4" t="s">
        <v>2267</v>
      </c>
      <c r="F529" s="4" t="s">
        <v>21</v>
      </c>
      <c r="G529" s="8">
        <v>7296568</v>
      </c>
      <c r="H529" s="8">
        <v>6372245</v>
      </c>
      <c r="I529" s="8">
        <v>-924323</v>
      </c>
      <c r="J529" s="9">
        <v>-0.127</v>
      </c>
      <c r="K529" t="s">
        <v>3254</v>
      </c>
    </row>
    <row r="530" spans="1:11" x14ac:dyDescent="0.35">
      <c r="A530" s="3" t="s">
        <v>983</v>
      </c>
      <c r="B530" s="3">
        <v>8</v>
      </c>
      <c r="C530" s="3">
        <v>18</v>
      </c>
      <c r="D530" s="3" t="s">
        <v>965</v>
      </c>
      <c r="E530" s="4" t="s">
        <v>984</v>
      </c>
      <c r="F530" s="4" t="s">
        <v>11</v>
      </c>
      <c r="G530" s="8">
        <v>6870398</v>
      </c>
      <c r="H530" s="8">
        <v>5946976</v>
      </c>
      <c r="I530" s="8">
        <v>-923422</v>
      </c>
      <c r="J530" s="9">
        <v>-0.13400000000000001</v>
      </c>
      <c r="K530" t="s">
        <v>3254</v>
      </c>
    </row>
    <row r="531" spans="1:11" x14ac:dyDescent="0.35">
      <c r="A531" s="3" t="s">
        <v>543</v>
      </c>
      <c r="B531" s="3">
        <v>2</v>
      </c>
      <c r="C531" s="3">
        <v>3</v>
      </c>
      <c r="D531" s="3" t="s">
        <v>491</v>
      </c>
      <c r="E531" s="4" t="s">
        <v>544</v>
      </c>
      <c r="F531" s="4" t="s">
        <v>21</v>
      </c>
      <c r="G531" s="8">
        <v>7061733</v>
      </c>
      <c r="H531" s="8">
        <v>6138562</v>
      </c>
      <c r="I531" s="8">
        <v>-923171</v>
      </c>
      <c r="J531" s="9">
        <v>-0.13100000000000001</v>
      </c>
      <c r="K531" t="s">
        <v>3254</v>
      </c>
    </row>
    <row r="532" spans="1:11" x14ac:dyDescent="0.35">
      <c r="A532" s="3" t="s">
        <v>2020</v>
      </c>
      <c r="B532" s="3">
        <v>22</v>
      </c>
      <c r="C532" s="3">
        <v>46</v>
      </c>
      <c r="D532" s="3" t="s">
        <v>1980</v>
      </c>
      <c r="E532" s="4" t="s">
        <v>2021</v>
      </c>
      <c r="F532" s="4" t="s">
        <v>21</v>
      </c>
      <c r="G532" s="8">
        <v>9238941</v>
      </c>
      <c r="H532" s="8">
        <v>8316421</v>
      </c>
      <c r="I532" s="8">
        <v>-922520</v>
      </c>
      <c r="J532" s="9">
        <v>-0.1</v>
      </c>
      <c r="K532" t="s">
        <v>3254</v>
      </c>
    </row>
    <row r="533" spans="1:11" x14ac:dyDescent="0.35">
      <c r="A533" s="3" t="s">
        <v>2625</v>
      </c>
      <c r="B533" s="3">
        <v>12</v>
      </c>
      <c r="C533" s="3">
        <v>17</v>
      </c>
      <c r="D533" s="3" t="s">
        <v>2565</v>
      </c>
      <c r="E533" s="4" t="s">
        <v>2626</v>
      </c>
      <c r="F533" s="4" t="s">
        <v>14</v>
      </c>
      <c r="G533" s="8">
        <v>5521688</v>
      </c>
      <c r="H533" s="8">
        <v>4602699</v>
      </c>
      <c r="I533" s="8">
        <v>-918989</v>
      </c>
      <c r="J533" s="9">
        <v>-0.16600000000000001</v>
      </c>
      <c r="K533" t="s">
        <v>3254</v>
      </c>
    </row>
    <row r="534" spans="1:11" x14ac:dyDescent="0.35">
      <c r="A534" s="3" t="s">
        <v>30</v>
      </c>
      <c r="B534" s="3">
        <v>5</v>
      </c>
      <c r="C534" s="3">
        <v>7</v>
      </c>
      <c r="D534" s="3" t="s">
        <v>9</v>
      </c>
      <c r="E534" s="4" t="s">
        <v>18</v>
      </c>
      <c r="F534" s="4" t="s">
        <v>14</v>
      </c>
      <c r="G534" s="8">
        <v>3804257</v>
      </c>
      <c r="H534" s="8">
        <v>2888208</v>
      </c>
      <c r="I534" s="8">
        <v>-916049</v>
      </c>
      <c r="J534" s="9">
        <v>-0.24099999999999999</v>
      </c>
      <c r="K534" t="s">
        <v>3254</v>
      </c>
    </row>
    <row r="535" spans="1:11" x14ac:dyDescent="0.35">
      <c r="A535" s="3" t="s">
        <v>798</v>
      </c>
      <c r="B535" s="3">
        <v>31</v>
      </c>
      <c r="C535" s="3">
        <v>50</v>
      </c>
      <c r="D535" s="3" t="s">
        <v>770</v>
      </c>
      <c r="E535" s="4" t="s">
        <v>799</v>
      </c>
      <c r="F535" s="4" t="s">
        <v>21</v>
      </c>
      <c r="G535" s="8">
        <v>11467715</v>
      </c>
      <c r="H535" s="8">
        <v>10555024</v>
      </c>
      <c r="I535" s="8">
        <v>-912691</v>
      </c>
      <c r="J535" s="9">
        <v>-0.08</v>
      </c>
      <c r="K535" t="s">
        <v>3254</v>
      </c>
    </row>
    <row r="536" spans="1:11" x14ac:dyDescent="0.35">
      <c r="A536" s="3" t="s">
        <v>2063</v>
      </c>
      <c r="B536" s="3">
        <v>19</v>
      </c>
      <c r="C536" s="3">
        <v>37</v>
      </c>
      <c r="D536" s="3" t="s">
        <v>2035</v>
      </c>
      <c r="E536" s="4" t="s">
        <v>2064</v>
      </c>
      <c r="F536" s="4" t="s">
        <v>21</v>
      </c>
      <c r="G536" s="8">
        <v>6936989</v>
      </c>
      <c r="H536" s="8">
        <v>6024929</v>
      </c>
      <c r="I536" s="8">
        <v>-912060</v>
      </c>
      <c r="J536" s="9">
        <v>-0.13100000000000001</v>
      </c>
      <c r="K536" t="s">
        <v>3254</v>
      </c>
    </row>
    <row r="537" spans="1:11" x14ac:dyDescent="0.35">
      <c r="A537" s="3" t="s">
        <v>2170</v>
      </c>
      <c r="B537" s="3">
        <v>16</v>
      </c>
      <c r="C537" s="3">
        <v>36</v>
      </c>
      <c r="D537" s="3" t="s">
        <v>2128</v>
      </c>
      <c r="E537" s="4" t="s">
        <v>2171</v>
      </c>
      <c r="F537" s="4" t="s">
        <v>21</v>
      </c>
      <c r="G537" s="8">
        <v>5257026</v>
      </c>
      <c r="H537" s="8">
        <v>4345373</v>
      </c>
      <c r="I537" s="8">
        <v>-911653</v>
      </c>
      <c r="J537" s="9">
        <v>-0.17299999999999999</v>
      </c>
      <c r="K537" t="s">
        <v>3254</v>
      </c>
    </row>
    <row r="538" spans="1:11" x14ac:dyDescent="0.35">
      <c r="A538" s="3" t="s">
        <v>1471</v>
      </c>
      <c r="B538" s="3">
        <v>17</v>
      </c>
      <c r="C538" s="3">
        <v>35</v>
      </c>
      <c r="D538" s="3" t="s">
        <v>1421</v>
      </c>
      <c r="E538" s="4" t="s">
        <v>1472</v>
      </c>
      <c r="F538" s="4" t="s">
        <v>21</v>
      </c>
      <c r="G538" s="8">
        <v>5682771</v>
      </c>
      <c r="H538" s="8">
        <v>4778452</v>
      </c>
      <c r="I538" s="8">
        <v>-904319</v>
      </c>
      <c r="J538" s="9">
        <v>-0.159</v>
      </c>
      <c r="K538" t="s">
        <v>3254</v>
      </c>
    </row>
    <row r="539" spans="1:11" x14ac:dyDescent="0.35">
      <c r="A539" s="3" t="s">
        <v>851</v>
      </c>
      <c r="B539" s="3">
        <v>6</v>
      </c>
      <c r="C539" s="3">
        <v>10</v>
      </c>
      <c r="D539" s="3" t="s">
        <v>813</v>
      </c>
      <c r="E539" s="4" t="s">
        <v>852</v>
      </c>
      <c r="F539" s="4" t="s">
        <v>21</v>
      </c>
      <c r="G539" s="8">
        <v>9549238</v>
      </c>
      <c r="H539" s="8">
        <v>8646105</v>
      </c>
      <c r="I539" s="8">
        <v>-903133</v>
      </c>
      <c r="J539" s="9">
        <v>-9.5000000000000001E-2</v>
      </c>
      <c r="K539" t="s">
        <v>3254</v>
      </c>
    </row>
    <row r="540" spans="1:11" x14ac:dyDescent="0.35">
      <c r="A540" s="12" t="s">
        <v>102</v>
      </c>
      <c r="B540" s="12">
        <v>28</v>
      </c>
      <c r="C540" s="12">
        <v>28</v>
      </c>
      <c r="D540" s="12" t="s">
        <v>58</v>
      </c>
      <c r="E540" s="13" t="s">
        <v>103</v>
      </c>
      <c r="F540" s="13" t="s">
        <v>21</v>
      </c>
      <c r="G540" s="14">
        <v>10164128</v>
      </c>
      <c r="H540" s="14">
        <v>9261716</v>
      </c>
      <c r="I540" s="14">
        <v>-902412</v>
      </c>
      <c r="J540" s="15">
        <v>-8.8999999999999996E-2</v>
      </c>
      <c r="K540" t="s">
        <v>3254</v>
      </c>
    </row>
    <row r="541" spans="1:11" x14ac:dyDescent="0.35">
      <c r="A541" s="3" t="s">
        <v>3038</v>
      </c>
      <c r="B541" s="3">
        <v>22</v>
      </c>
      <c r="C541" s="3">
        <v>48</v>
      </c>
      <c r="D541" s="3" t="s">
        <v>3021</v>
      </c>
      <c r="E541" s="4" t="s">
        <v>3039</v>
      </c>
      <c r="F541" s="4" t="s">
        <v>14</v>
      </c>
      <c r="G541" s="8">
        <v>16158868</v>
      </c>
      <c r="H541" s="8">
        <v>15258770</v>
      </c>
      <c r="I541" s="8">
        <v>-900098</v>
      </c>
      <c r="J541" s="9">
        <v>-5.6000000000000001E-2</v>
      </c>
      <c r="K541" t="s">
        <v>3254</v>
      </c>
    </row>
    <row r="542" spans="1:11" x14ac:dyDescent="0.35">
      <c r="A542" s="3" t="s">
        <v>2119</v>
      </c>
      <c r="B542" s="3">
        <v>32</v>
      </c>
      <c r="C542" s="3">
        <v>37</v>
      </c>
      <c r="D542" s="3" t="s">
        <v>2035</v>
      </c>
      <c r="E542" s="4" t="s">
        <v>2120</v>
      </c>
      <c r="F542" s="4" t="s">
        <v>26</v>
      </c>
      <c r="G542" s="8">
        <v>9020858</v>
      </c>
      <c r="H542" s="8">
        <v>8121785</v>
      </c>
      <c r="I542" s="8">
        <v>-899073</v>
      </c>
      <c r="J542" s="9">
        <v>-0.1</v>
      </c>
      <c r="K542" t="s">
        <v>3254</v>
      </c>
    </row>
    <row r="543" spans="1:11" x14ac:dyDescent="0.35">
      <c r="A543" s="3" t="s">
        <v>2970</v>
      </c>
      <c r="B543" s="3">
        <v>11</v>
      </c>
      <c r="C543" s="3">
        <v>13</v>
      </c>
      <c r="D543" s="3" t="s">
        <v>2940</v>
      </c>
      <c r="E543" s="4" t="s">
        <v>2971</v>
      </c>
      <c r="F543" s="4" t="s">
        <v>14</v>
      </c>
      <c r="G543" s="8">
        <v>5601575</v>
      </c>
      <c r="H543" s="8">
        <v>4703309</v>
      </c>
      <c r="I543" s="8">
        <v>-898266</v>
      </c>
      <c r="J543" s="9">
        <v>-0.16</v>
      </c>
      <c r="K543" t="s">
        <v>3254</v>
      </c>
    </row>
    <row r="544" spans="1:11" x14ac:dyDescent="0.35">
      <c r="A544" s="3" t="s">
        <v>486</v>
      </c>
      <c r="B544" s="3">
        <v>75</v>
      </c>
      <c r="C544" s="3">
        <v>51</v>
      </c>
      <c r="D544" s="3" t="s">
        <v>438</v>
      </c>
      <c r="E544" s="4" t="s">
        <v>487</v>
      </c>
      <c r="F544" s="4" t="s">
        <v>434</v>
      </c>
      <c r="G544" s="8">
        <v>34099845</v>
      </c>
      <c r="H544" s="8">
        <v>33204208</v>
      </c>
      <c r="I544" s="8">
        <v>-895637</v>
      </c>
      <c r="J544" s="9">
        <v>-2.5999999999999999E-2</v>
      </c>
      <c r="K544" t="s">
        <v>3254</v>
      </c>
    </row>
    <row r="545" spans="1:11" x14ac:dyDescent="0.35">
      <c r="A545" s="3" t="s">
        <v>2554</v>
      </c>
      <c r="B545" s="3">
        <v>2</v>
      </c>
      <c r="C545" s="3">
        <v>2</v>
      </c>
      <c r="D545" s="3" t="s">
        <v>2492</v>
      </c>
      <c r="E545" s="4" t="s">
        <v>2555</v>
      </c>
      <c r="F545" s="4" t="s">
        <v>11</v>
      </c>
      <c r="G545" s="8">
        <v>3516342</v>
      </c>
      <c r="H545" s="8">
        <v>2621190</v>
      </c>
      <c r="I545" s="8">
        <v>-895152</v>
      </c>
      <c r="J545" s="9">
        <v>-0.255</v>
      </c>
      <c r="K545" t="s">
        <v>3254</v>
      </c>
    </row>
    <row r="546" spans="1:11" x14ac:dyDescent="0.35">
      <c r="A546" s="3" t="s">
        <v>24</v>
      </c>
      <c r="B546" s="3">
        <v>3</v>
      </c>
      <c r="C546" s="3">
        <v>7</v>
      </c>
      <c r="D546" s="3" t="s">
        <v>9</v>
      </c>
      <c r="E546" s="4" t="s">
        <v>25</v>
      </c>
      <c r="F546" s="4" t="s">
        <v>26</v>
      </c>
      <c r="G546" s="8">
        <v>6316340</v>
      </c>
      <c r="H546" s="8">
        <v>5423358</v>
      </c>
      <c r="I546" s="8">
        <v>-892982</v>
      </c>
      <c r="J546" s="9">
        <v>-0.14099999999999999</v>
      </c>
      <c r="K546" t="s">
        <v>3254</v>
      </c>
    </row>
    <row r="547" spans="1:11" x14ac:dyDescent="0.35">
      <c r="A547" s="3" t="s">
        <v>2243</v>
      </c>
      <c r="B547" s="3">
        <v>26</v>
      </c>
      <c r="C547" s="3">
        <v>19</v>
      </c>
      <c r="D547" s="3" t="s">
        <v>2205</v>
      </c>
      <c r="E547" s="4" t="s">
        <v>2244</v>
      </c>
      <c r="F547" s="4" t="s">
        <v>14</v>
      </c>
      <c r="G547" s="8">
        <v>9564498</v>
      </c>
      <c r="H547" s="8">
        <v>8673902</v>
      </c>
      <c r="I547" s="8">
        <v>-890596</v>
      </c>
      <c r="J547" s="9">
        <v>-9.2999999999999999E-2</v>
      </c>
      <c r="K547" t="s">
        <v>3254</v>
      </c>
    </row>
    <row r="548" spans="1:11" x14ac:dyDescent="0.35">
      <c r="A548" s="3" t="s">
        <v>488</v>
      </c>
      <c r="B548" s="3">
        <v>75</v>
      </c>
      <c r="C548" s="3">
        <v>51</v>
      </c>
      <c r="D548" s="3" t="s">
        <v>438</v>
      </c>
      <c r="E548" s="4" t="s">
        <v>489</v>
      </c>
      <c r="F548" s="4" t="s">
        <v>434</v>
      </c>
      <c r="G548" s="8">
        <v>26270353</v>
      </c>
      <c r="H548" s="8">
        <v>25379906</v>
      </c>
      <c r="I548" s="8">
        <v>-890447</v>
      </c>
      <c r="J548" s="9">
        <v>-3.4000000000000002E-2</v>
      </c>
      <c r="K548" t="s">
        <v>3254</v>
      </c>
    </row>
    <row r="549" spans="1:11" x14ac:dyDescent="0.35">
      <c r="A549" s="3" t="s">
        <v>906</v>
      </c>
      <c r="B549" s="3">
        <v>10</v>
      </c>
      <c r="C549" s="3">
        <v>11</v>
      </c>
      <c r="D549" s="3" t="s">
        <v>896</v>
      </c>
      <c r="E549" s="4" t="s">
        <v>907</v>
      </c>
      <c r="F549" s="4" t="s">
        <v>11</v>
      </c>
      <c r="G549" s="8">
        <v>6337909</v>
      </c>
      <c r="H549" s="8">
        <v>5449764</v>
      </c>
      <c r="I549" s="8">
        <v>-888145</v>
      </c>
      <c r="J549" s="9">
        <v>-0.14000000000000001</v>
      </c>
      <c r="K549" t="s">
        <v>3254</v>
      </c>
    </row>
    <row r="550" spans="1:11" x14ac:dyDescent="0.35">
      <c r="A550" s="3" t="s">
        <v>2105</v>
      </c>
      <c r="B550" s="3">
        <v>32</v>
      </c>
      <c r="C550" s="3">
        <v>37</v>
      </c>
      <c r="D550" s="3" t="s">
        <v>2035</v>
      </c>
      <c r="E550" s="4" t="s">
        <v>2106</v>
      </c>
      <c r="F550" s="4" t="s">
        <v>26</v>
      </c>
      <c r="G550" s="8">
        <v>7524507</v>
      </c>
      <c r="H550" s="8">
        <v>6637665</v>
      </c>
      <c r="I550" s="8">
        <v>-886842</v>
      </c>
      <c r="J550" s="9">
        <v>-0.11799999999999999</v>
      </c>
      <c r="K550" t="s">
        <v>3254</v>
      </c>
    </row>
    <row r="551" spans="1:11" x14ac:dyDescent="0.35">
      <c r="A551" s="3" t="s">
        <v>1076</v>
      </c>
      <c r="B551" s="3">
        <v>10</v>
      </c>
      <c r="C551" s="3">
        <v>15</v>
      </c>
      <c r="D551" s="3" t="s">
        <v>1040</v>
      </c>
      <c r="E551" s="4" t="s">
        <v>1077</v>
      </c>
      <c r="F551" s="4" t="s">
        <v>21</v>
      </c>
      <c r="G551" s="8">
        <v>9647561</v>
      </c>
      <c r="H551" s="8">
        <v>8764661</v>
      </c>
      <c r="I551" s="8">
        <v>-882900</v>
      </c>
      <c r="J551" s="9">
        <v>-9.1999999999999998E-2</v>
      </c>
      <c r="K551" t="s">
        <v>3254</v>
      </c>
    </row>
    <row r="552" spans="1:11" x14ac:dyDescent="0.35">
      <c r="A552" s="3" t="s">
        <v>875</v>
      </c>
      <c r="B552" s="3">
        <v>6</v>
      </c>
      <c r="C552" s="3">
        <v>10</v>
      </c>
      <c r="D552" s="3" t="s">
        <v>813</v>
      </c>
      <c r="E552" s="4" t="s">
        <v>876</v>
      </c>
      <c r="F552" s="4" t="s">
        <v>26</v>
      </c>
      <c r="G552" s="8">
        <v>6429419</v>
      </c>
      <c r="H552" s="8">
        <v>5547553</v>
      </c>
      <c r="I552" s="8">
        <v>-881866</v>
      </c>
      <c r="J552" s="9">
        <v>-0.13700000000000001</v>
      </c>
      <c r="K552" t="s">
        <v>3254</v>
      </c>
    </row>
    <row r="553" spans="1:11" x14ac:dyDescent="0.35">
      <c r="A553" s="3" t="s">
        <v>293</v>
      </c>
      <c r="B553" s="3">
        <v>4</v>
      </c>
      <c r="C553" s="3">
        <v>8</v>
      </c>
      <c r="D553" s="3" t="s">
        <v>243</v>
      </c>
      <c r="E553" s="4" t="s">
        <v>294</v>
      </c>
      <c r="F553" s="4" t="s">
        <v>21</v>
      </c>
      <c r="G553" s="8">
        <v>5301907</v>
      </c>
      <c r="H553" s="8">
        <v>4421147</v>
      </c>
      <c r="I553" s="8">
        <v>-880760</v>
      </c>
      <c r="J553" s="9">
        <v>-0.16600000000000001</v>
      </c>
      <c r="K553" t="s">
        <v>3254</v>
      </c>
    </row>
    <row r="554" spans="1:11" x14ac:dyDescent="0.35">
      <c r="A554" s="3" t="s">
        <v>1247</v>
      </c>
      <c r="B554" s="3">
        <v>32</v>
      </c>
      <c r="C554" s="3">
        <v>34</v>
      </c>
      <c r="D554" s="3" t="s">
        <v>1194</v>
      </c>
      <c r="E554" s="4" t="s">
        <v>1248</v>
      </c>
      <c r="F554" s="4" t="s">
        <v>11</v>
      </c>
      <c r="G554" s="8">
        <v>6985208</v>
      </c>
      <c r="H554" s="8">
        <v>6106072</v>
      </c>
      <c r="I554" s="8">
        <v>-879136</v>
      </c>
      <c r="J554" s="9">
        <v>-0.126</v>
      </c>
      <c r="K554" t="s">
        <v>3254</v>
      </c>
    </row>
    <row r="555" spans="1:11" x14ac:dyDescent="0.35">
      <c r="A555" s="3" t="s">
        <v>1084</v>
      </c>
      <c r="B555" s="3">
        <v>10</v>
      </c>
      <c r="C555" s="3">
        <v>15</v>
      </c>
      <c r="D555" s="3" t="s">
        <v>1040</v>
      </c>
      <c r="E555" s="4" t="s">
        <v>1085</v>
      </c>
      <c r="F555" s="4" t="s">
        <v>21</v>
      </c>
      <c r="G555" s="8">
        <v>8978689</v>
      </c>
      <c r="H555" s="8">
        <v>8099572</v>
      </c>
      <c r="I555" s="8">
        <v>-879117</v>
      </c>
      <c r="J555" s="9">
        <v>-9.8000000000000004E-2</v>
      </c>
      <c r="K555" t="s">
        <v>3254</v>
      </c>
    </row>
    <row r="556" spans="1:11" x14ac:dyDescent="0.35">
      <c r="A556" s="3" t="s">
        <v>2888</v>
      </c>
      <c r="B556" s="3">
        <v>9</v>
      </c>
      <c r="C556" s="3">
        <v>16</v>
      </c>
      <c r="D556" s="3" t="s">
        <v>2790</v>
      </c>
      <c r="E556" s="4" t="s">
        <v>2889</v>
      </c>
      <c r="F556" s="4" t="s">
        <v>21</v>
      </c>
      <c r="G556" s="8">
        <v>6719082</v>
      </c>
      <c r="H556" s="8">
        <v>5840091</v>
      </c>
      <c r="I556" s="8">
        <v>-878991</v>
      </c>
      <c r="J556" s="9">
        <v>-0.13100000000000001</v>
      </c>
      <c r="K556" t="s">
        <v>3254</v>
      </c>
    </row>
    <row r="557" spans="1:11" x14ac:dyDescent="0.35">
      <c r="A557" s="3" t="s">
        <v>1467</v>
      </c>
      <c r="B557" s="3">
        <v>17</v>
      </c>
      <c r="C557" s="3">
        <v>35</v>
      </c>
      <c r="D557" s="3" t="s">
        <v>1421</v>
      </c>
      <c r="E557" s="4" t="s">
        <v>1468</v>
      </c>
      <c r="F557" s="4" t="s">
        <v>29</v>
      </c>
      <c r="G557" s="8">
        <v>13159499</v>
      </c>
      <c r="H557" s="8">
        <v>12283818</v>
      </c>
      <c r="I557" s="8">
        <v>-875681</v>
      </c>
      <c r="J557" s="9">
        <v>-6.7000000000000004E-2</v>
      </c>
      <c r="K557" t="s">
        <v>3254</v>
      </c>
    </row>
    <row r="558" spans="1:11" x14ac:dyDescent="0.35">
      <c r="A558" s="3" t="s">
        <v>2032</v>
      </c>
      <c r="B558" s="3">
        <v>22</v>
      </c>
      <c r="C558" s="3">
        <v>46</v>
      </c>
      <c r="D558" s="3" t="s">
        <v>1980</v>
      </c>
      <c r="E558" s="4" t="s">
        <v>2033</v>
      </c>
      <c r="F558" s="4" t="s">
        <v>21</v>
      </c>
      <c r="G558" s="8">
        <v>9620029</v>
      </c>
      <c r="H558" s="8">
        <v>8747823</v>
      </c>
      <c r="I558" s="8">
        <v>-872206</v>
      </c>
      <c r="J558" s="9">
        <v>-9.0999999999999998E-2</v>
      </c>
      <c r="K558" t="s">
        <v>3254</v>
      </c>
    </row>
    <row r="559" spans="1:11" x14ac:dyDescent="0.35">
      <c r="A559" s="3" t="s">
        <v>537</v>
      </c>
      <c r="B559" s="3">
        <v>2</v>
      </c>
      <c r="C559" s="3">
        <v>3</v>
      </c>
      <c r="D559" s="3" t="s">
        <v>491</v>
      </c>
      <c r="E559" s="4" t="s">
        <v>538</v>
      </c>
      <c r="F559" s="4" t="s">
        <v>21</v>
      </c>
      <c r="G559" s="8">
        <v>8557404</v>
      </c>
      <c r="H559" s="8">
        <v>7685357</v>
      </c>
      <c r="I559" s="8">
        <v>-872047</v>
      </c>
      <c r="J559" s="9">
        <v>-0.10199999999999999</v>
      </c>
      <c r="K559" t="s">
        <v>3254</v>
      </c>
    </row>
    <row r="560" spans="1:11" x14ac:dyDescent="0.35">
      <c r="A560" s="3" t="s">
        <v>989</v>
      </c>
      <c r="B560" s="3">
        <v>8</v>
      </c>
      <c r="C560" s="3">
        <v>18</v>
      </c>
      <c r="D560" s="3" t="s">
        <v>965</v>
      </c>
      <c r="E560" s="4" t="s">
        <v>990</v>
      </c>
      <c r="F560" s="4" t="s">
        <v>21</v>
      </c>
      <c r="G560" s="8">
        <v>8660732</v>
      </c>
      <c r="H560" s="8">
        <v>7788785</v>
      </c>
      <c r="I560" s="8">
        <v>-871947</v>
      </c>
      <c r="J560" s="9">
        <v>-0.10100000000000001</v>
      </c>
      <c r="K560" t="s">
        <v>3254</v>
      </c>
    </row>
    <row r="561" spans="1:11" x14ac:dyDescent="0.35">
      <c r="A561" s="3" t="s">
        <v>1353</v>
      </c>
      <c r="B561" s="3">
        <v>31</v>
      </c>
      <c r="C561" s="3">
        <v>49</v>
      </c>
      <c r="D561" s="3" t="s">
        <v>1325</v>
      </c>
      <c r="E561" s="4" t="s">
        <v>1354</v>
      </c>
      <c r="F561" s="4" t="s">
        <v>21</v>
      </c>
      <c r="G561" s="8">
        <v>10803278</v>
      </c>
      <c r="H561" s="8">
        <v>9936144</v>
      </c>
      <c r="I561" s="8">
        <v>-867134</v>
      </c>
      <c r="J561" s="9">
        <v>-0.08</v>
      </c>
      <c r="K561" t="s">
        <v>3254</v>
      </c>
    </row>
    <row r="562" spans="1:11" x14ac:dyDescent="0.35">
      <c r="A562" s="3" t="s">
        <v>333</v>
      </c>
      <c r="B562" s="3">
        <v>7</v>
      </c>
      <c r="C562" s="3">
        <v>8</v>
      </c>
      <c r="D562" s="3" t="s">
        <v>243</v>
      </c>
      <c r="E562" s="4" t="s">
        <v>334</v>
      </c>
      <c r="F562" s="4" t="s">
        <v>26</v>
      </c>
      <c r="G562" s="8">
        <v>11006229</v>
      </c>
      <c r="H562" s="8">
        <v>10139539</v>
      </c>
      <c r="I562" s="8">
        <v>-866690</v>
      </c>
      <c r="J562" s="9">
        <v>-7.9000000000000001E-2</v>
      </c>
      <c r="K562" t="s">
        <v>3254</v>
      </c>
    </row>
    <row r="563" spans="1:11" x14ac:dyDescent="0.35">
      <c r="A563" s="3" t="s">
        <v>2585</v>
      </c>
      <c r="B563" s="3">
        <v>7</v>
      </c>
      <c r="C563" s="3">
        <v>17</v>
      </c>
      <c r="D563" s="3" t="s">
        <v>2565</v>
      </c>
      <c r="E563" s="4" t="s">
        <v>2586</v>
      </c>
      <c r="F563" s="4" t="s">
        <v>11</v>
      </c>
      <c r="G563" s="8">
        <v>4743035</v>
      </c>
      <c r="H563" s="8">
        <v>3876816</v>
      </c>
      <c r="I563" s="8">
        <v>-866219</v>
      </c>
      <c r="J563" s="9">
        <v>-0.183</v>
      </c>
      <c r="K563" t="s">
        <v>3254</v>
      </c>
    </row>
    <row r="564" spans="1:11" x14ac:dyDescent="0.35">
      <c r="A564" s="3" t="s">
        <v>2611</v>
      </c>
      <c r="B564" s="3">
        <v>8</v>
      </c>
      <c r="C564" s="3">
        <v>17</v>
      </c>
      <c r="D564" s="3" t="s">
        <v>2565</v>
      </c>
      <c r="E564" s="4" t="s">
        <v>2612</v>
      </c>
      <c r="F564" s="4" t="s">
        <v>21</v>
      </c>
      <c r="G564" s="8">
        <v>6829765</v>
      </c>
      <c r="H564" s="8">
        <v>5964237</v>
      </c>
      <c r="I564" s="8">
        <v>-865528</v>
      </c>
      <c r="J564" s="9">
        <v>-0.127</v>
      </c>
      <c r="K564" t="s">
        <v>3254</v>
      </c>
    </row>
    <row r="565" spans="1:11" x14ac:dyDescent="0.35">
      <c r="A565" s="3" t="s">
        <v>2824</v>
      </c>
      <c r="B565" s="3">
        <v>9</v>
      </c>
      <c r="C565" s="3">
        <v>16</v>
      </c>
      <c r="D565" s="3" t="s">
        <v>2790</v>
      </c>
      <c r="E565" s="4" t="s">
        <v>2825</v>
      </c>
      <c r="F565" s="4" t="s">
        <v>14</v>
      </c>
      <c r="G565" s="8">
        <v>5474400</v>
      </c>
      <c r="H565" s="8">
        <v>4612772</v>
      </c>
      <c r="I565" s="8">
        <v>-861628</v>
      </c>
      <c r="J565" s="9">
        <v>-0.157</v>
      </c>
      <c r="K565" t="s">
        <v>3254</v>
      </c>
    </row>
    <row r="566" spans="1:11" x14ac:dyDescent="0.35">
      <c r="A566" s="3" t="s">
        <v>341</v>
      </c>
      <c r="B566" s="3">
        <v>7</v>
      </c>
      <c r="C566" s="3">
        <v>8</v>
      </c>
      <c r="D566" s="3" t="s">
        <v>243</v>
      </c>
      <c r="E566" s="4" t="s">
        <v>342</v>
      </c>
      <c r="F566" s="4" t="s">
        <v>29</v>
      </c>
      <c r="G566" s="8">
        <v>9950753</v>
      </c>
      <c r="H566" s="8">
        <v>9092075</v>
      </c>
      <c r="I566" s="8">
        <v>-858678</v>
      </c>
      <c r="J566" s="9">
        <v>-8.5999999999999993E-2</v>
      </c>
      <c r="K566" t="s">
        <v>3254</v>
      </c>
    </row>
    <row r="567" spans="1:11" x14ac:dyDescent="0.35">
      <c r="A567" s="3" t="s">
        <v>2613</v>
      </c>
      <c r="B567" s="3">
        <v>8</v>
      </c>
      <c r="C567" s="3">
        <v>17</v>
      </c>
      <c r="D567" s="3" t="s">
        <v>2565</v>
      </c>
      <c r="E567" s="4" t="s">
        <v>2614</v>
      </c>
      <c r="F567" s="4" t="s">
        <v>21</v>
      </c>
      <c r="G567" s="8">
        <v>6366884</v>
      </c>
      <c r="H567" s="8">
        <v>5509015</v>
      </c>
      <c r="I567" s="8">
        <v>-857869</v>
      </c>
      <c r="J567" s="9">
        <v>-0.13500000000000001</v>
      </c>
      <c r="K567" t="s">
        <v>3254</v>
      </c>
    </row>
    <row r="568" spans="1:11" x14ac:dyDescent="0.35">
      <c r="A568" s="3" t="s">
        <v>1396</v>
      </c>
      <c r="B568" s="3">
        <v>24</v>
      </c>
      <c r="C568" s="3">
        <v>30</v>
      </c>
      <c r="D568" s="3" t="s">
        <v>1384</v>
      </c>
      <c r="E568" s="4" t="s">
        <v>1397</v>
      </c>
      <c r="F568" s="4" t="s">
        <v>26</v>
      </c>
      <c r="G568" s="8">
        <v>11922406</v>
      </c>
      <c r="H568" s="8">
        <v>11064829</v>
      </c>
      <c r="I568" s="8">
        <v>-857577</v>
      </c>
      <c r="J568" s="9">
        <v>-7.1999999999999995E-2</v>
      </c>
      <c r="K568" t="s">
        <v>3254</v>
      </c>
    </row>
    <row r="569" spans="1:11" x14ac:dyDescent="0.35">
      <c r="A569" s="3" t="s">
        <v>692</v>
      </c>
      <c r="B569" s="3">
        <v>27</v>
      </c>
      <c r="C569" s="3">
        <v>31</v>
      </c>
      <c r="D569" s="3" t="s">
        <v>672</v>
      </c>
      <c r="E569" s="4" t="s">
        <v>693</v>
      </c>
      <c r="F569" s="4" t="s">
        <v>21</v>
      </c>
      <c r="G569" s="8">
        <v>7108430</v>
      </c>
      <c r="H569" s="8">
        <v>6251061</v>
      </c>
      <c r="I569" s="8">
        <v>-857369</v>
      </c>
      <c r="J569" s="9">
        <v>-0.121</v>
      </c>
      <c r="K569" t="s">
        <v>3254</v>
      </c>
    </row>
    <row r="570" spans="1:11" x14ac:dyDescent="0.35">
      <c r="A570" s="3" t="s">
        <v>2894</v>
      </c>
      <c r="B570" s="3">
        <v>12</v>
      </c>
      <c r="C570" s="3">
        <v>16</v>
      </c>
      <c r="D570" s="3" t="s">
        <v>2790</v>
      </c>
      <c r="E570" s="4" t="s">
        <v>2895</v>
      </c>
      <c r="F570" s="4" t="s">
        <v>11</v>
      </c>
      <c r="G570" s="8">
        <v>4318591</v>
      </c>
      <c r="H570" s="8">
        <v>3462421</v>
      </c>
      <c r="I570" s="8">
        <v>-856170</v>
      </c>
      <c r="J570" s="9">
        <v>-0.19800000000000001</v>
      </c>
      <c r="K570" t="s">
        <v>3254</v>
      </c>
    </row>
    <row r="571" spans="1:11" x14ac:dyDescent="0.35">
      <c r="A571" s="3" t="s">
        <v>645</v>
      </c>
      <c r="B571" s="3">
        <v>3</v>
      </c>
      <c r="C571" s="3">
        <v>6</v>
      </c>
      <c r="D571" s="3" t="s">
        <v>613</v>
      </c>
      <c r="E571" s="4" t="s">
        <v>646</v>
      </c>
      <c r="F571" s="4" t="s">
        <v>21</v>
      </c>
      <c r="G571" s="8">
        <v>6107359</v>
      </c>
      <c r="H571" s="8">
        <v>5251491</v>
      </c>
      <c r="I571" s="8">
        <v>-855868</v>
      </c>
      <c r="J571" s="9">
        <v>-0.14000000000000001</v>
      </c>
      <c r="K571" t="s">
        <v>3254</v>
      </c>
    </row>
    <row r="572" spans="1:11" x14ac:dyDescent="0.35">
      <c r="A572" s="3" t="s">
        <v>482</v>
      </c>
      <c r="B572" s="3">
        <v>31</v>
      </c>
      <c r="C572" s="3">
        <v>51</v>
      </c>
      <c r="D572" s="3" t="s">
        <v>438</v>
      </c>
      <c r="E572" s="4" t="s">
        <v>483</v>
      </c>
      <c r="F572" s="4" t="s">
        <v>21</v>
      </c>
      <c r="G572" s="8">
        <v>6030642</v>
      </c>
      <c r="H572" s="8">
        <v>5175363</v>
      </c>
      <c r="I572" s="8">
        <v>-855279</v>
      </c>
      <c r="J572" s="9">
        <v>-0.14199999999999999</v>
      </c>
      <c r="K572" t="s">
        <v>3254</v>
      </c>
    </row>
    <row r="573" spans="1:11" x14ac:dyDescent="0.35">
      <c r="A573" s="3" t="s">
        <v>2633</v>
      </c>
      <c r="B573" s="3">
        <v>12</v>
      </c>
      <c r="C573" s="3">
        <v>17</v>
      </c>
      <c r="D573" s="3" t="s">
        <v>2565</v>
      </c>
      <c r="E573" s="4" t="s">
        <v>2634</v>
      </c>
      <c r="F573" s="4" t="s">
        <v>14</v>
      </c>
      <c r="G573" s="8">
        <v>4121135</v>
      </c>
      <c r="H573" s="8">
        <v>3266285</v>
      </c>
      <c r="I573" s="8">
        <v>-854850</v>
      </c>
      <c r="J573" s="9">
        <v>-0.20699999999999999</v>
      </c>
      <c r="K573" t="s">
        <v>3254</v>
      </c>
    </row>
    <row r="574" spans="1:11" x14ac:dyDescent="0.35">
      <c r="A574" s="3" t="s">
        <v>1404</v>
      </c>
      <c r="B574" s="3">
        <v>24</v>
      </c>
      <c r="C574" s="3">
        <v>30</v>
      </c>
      <c r="D574" s="3" t="s">
        <v>1384</v>
      </c>
      <c r="E574" s="4" t="s">
        <v>1405</v>
      </c>
      <c r="F574" s="4" t="s">
        <v>21</v>
      </c>
      <c r="G574" s="8">
        <v>12303540</v>
      </c>
      <c r="H574" s="8">
        <v>11448872</v>
      </c>
      <c r="I574" s="8">
        <v>-854668</v>
      </c>
      <c r="J574" s="9">
        <v>-6.9000000000000006E-2</v>
      </c>
      <c r="K574" t="s">
        <v>3254</v>
      </c>
    </row>
    <row r="575" spans="1:11" x14ac:dyDescent="0.35">
      <c r="A575" s="3" t="s">
        <v>1516</v>
      </c>
      <c r="B575" s="3">
        <v>17</v>
      </c>
      <c r="C575" s="3">
        <v>40</v>
      </c>
      <c r="D575" s="3" t="s">
        <v>1486</v>
      </c>
      <c r="E575" s="4" t="s">
        <v>1517</v>
      </c>
      <c r="F575" s="4" t="s">
        <v>29</v>
      </c>
      <c r="G575" s="8">
        <v>7404387</v>
      </c>
      <c r="H575" s="8">
        <v>6549807</v>
      </c>
      <c r="I575" s="8">
        <v>-854580</v>
      </c>
      <c r="J575" s="9">
        <v>-0.115</v>
      </c>
      <c r="K575" t="s">
        <v>3254</v>
      </c>
    </row>
    <row r="576" spans="1:11" x14ac:dyDescent="0.35">
      <c r="A576" s="3" t="s">
        <v>1033</v>
      </c>
      <c r="B576" s="3">
        <v>12</v>
      </c>
      <c r="C576" s="3">
        <v>18</v>
      </c>
      <c r="D576" s="3" t="s">
        <v>965</v>
      </c>
      <c r="E576" s="4" t="s">
        <v>1034</v>
      </c>
      <c r="F576" s="4" t="s">
        <v>11</v>
      </c>
      <c r="G576" s="8">
        <v>5182225</v>
      </c>
      <c r="H576" s="8">
        <v>4327699</v>
      </c>
      <c r="I576" s="8">
        <v>-854526</v>
      </c>
      <c r="J576" s="9">
        <v>-0.16500000000000001</v>
      </c>
      <c r="K576" t="s">
        <v>3254</v>
      </c>
    </row>
    <row r="577" spans="1:11" x14ac:dyDescent="0.35">
      <c r="A577" s="3" t="s">
        <v>1591</v>
      </c>
      <c r="B577" s="3">
        <v>24</v>
      </c>
      <c r="C577" s="3">
        <v>25</v>
      </c>
      <c r="D577" s="3" t="s">
        <v>1592</v>
      </c>
      <c r="E577" s="4" t="s">
        <v>1593</v>
      </c>
      <c r="F577" s="4" t="s">
        <v>11</v>
      </c>
      <c r="G577" s="8">
        <v>6874833</v>
      </c>
      <c r="H577" s="8">
        <v>6020718</v>
      </c>
      <c r="I577" s="8">
        <v>-854115</v>
      </c>
      <c r="J577" s="9">
        <v>-0.124</v>
      </c>
      <c r="K577" t="s">
        <v>3254</v>
      </c>
    </row>
    <row r="578" spans="1:11" x14ac:dyDescent="0.35">
      <c r="A578" s="3" t="s">
        <v>2037</v>
      </c>
      <c r="B578" s="3">
        <v>19</v>
      </c>
      <c r="C578" s="3">
        <v>37</v>
      </c>
      <c r="D578" s="3" t="s">
        <v>2035</v>
      </c>
      <c r="E578" s="4" t="s">
        <v>2038</v>
      </c>
      <c r="F578" s="4" t="s">
        <v>11</v>
      </c>
      <c r="G578" s="8">
        <v>6229008</v>
      </c>
      <c r="H578" s="8">
        <v>5375840</v>
      </c>
      <c r="I578" s="8">
        <v>-853168</v>
      </c>
      <c r="J578" s="9">
        <v>-0.13700000000000001</v>
      </c>
      <c r="K578" t="s">
        <v>3254</v>
      </c>
    </row>
    <row r="579" spans="1:11" x14ac:dyDescent="0.35">
      <c r="A579" s="3" t="s">
        <v>1757</v>
      </c>
      <c r="B579" s="3">
        <v>1</v>
      </c>
      <c r="C579" s="3">
        <v>1</v>
      </c>
      <c r="D579" s="3" t="s">
        <v>1739</v>
      </c>
      <c r="E579" s="4" t="s">
        <v>1758</v>
      </c>
      <c r="F579" s="4" t="s">
        <v>26</v>
      </c>
      <c r="G579" s="8">
        <v>9375074</v>
      </c>
      <c r="H579" s="8">
        <v>8522606</v>
      </c>
      <c r="I579" s="8">
        <v>-852468</v>
      </c>
      <c r="J579" s="9">
        <v>-9.0999999999999998E-2</v>
      </c>
      <c r="K579" t="s">
        <v>3254</v>
      </c>
    </row>
    <row r="580" spans="1:11" x14ac:dyDescent="0.35">
      <c r="A580" s="3" t="s">
        <v>2767</v>
      </c>
      <c r="B580" s="3">
        <v>28</v>
      </c>
      <c r="C580" s="3">
        <v>29</v>
      </c>
      <c r="D580" s="3" t="s">
        <v>2753</v>
      </c>
      <c r="E580" s="4" t="s">
        <v>2768</v>
      </c>
      <c r="F580" s="4" t="s">
        <v>21</v>
      </c>
      <c r="G580" s="8">
        <v>6783522</v>
      </c>
      <c r="H580" s="8">
        <v>5931612</v>
      </c>
      <c r="I580" s="8">
        <v>-851910</v>
      </c>
      <c r="J580" s="9">
        <v>-0.126</v>
      </c>
      <c r="K580" t="s">
        <v>3254</v>
      </c>
    </row>
    <row r="581" spans="1:11" x14ac:dyDescent="0.35">
      <c r="A581" s="3" t="s">
        <v>2858</v>
      </c>
      <c r="B581" s="3">
        <v>9</v>
      </c>
      <c r="C581" s="3">
        <v>16</v>
      </c>
      <c r="D581" s="3" t="s">
        <v>2790</v>
      </c>
      <c r="E581" s="4" t="s">
        <v>2859</v>
      </c>
      <c r="F581" s="4" t="s">
        <v>21</v>
      </c>
      <c r="G581" s="8">
        <v>7743795</v>
      </c>
      <c r="H581" s="8">
        <v>6892531</v>
      </c>
      <c r="I581" s="8">
        <v>-851264</v>
      </c>
      <c r="J581" s="9">
        <v>-0.11</v>
      </c>
      <c r="K581" t="s">
        <v>3254</v>
      </c>
    </row>
    <row r="582" spans="1:11" x14ac:dyDescent="0.35">
      <c r="A582" s="3" t="s">
        <v>2905</v>
      </c>
      <c r="B582" s="3">
        <v>25</v>
      </c>
      <c r="C582" s="3">
        <v>20</v>
      </c>
      <c r="D582" s="3" t="s">
        <v>2901</v>
      </c>
      <c r="E582" s="4" t="s">
        <v>2906</v>
      </c>
      <c r="F582" s="4" t="s">
        <v>11</v>
      </c>
      <c r="G582" s="8">
        <v>5684453</v>
      </c>
      <c r="H582" s="8">
        <v>4835190</v>
      </c>
      <c r="I582" s="8">
        <v>-849263</v>
      </c>
      <c r="J582" s="9">
        <v>-0.14899999999999999</v>
      </c>
      <c r="K582" t="s">
        <v>3254</v>
      </c>
    </row>
    <row r="583" spans="1:11" x14ac:dyDescent="0.35">
      <c r="A583" s="3" t="s">
        <v>1042</v>
      </c>
      <c r="B583" s="3">
        <v>9</v>
      </c>
      <c r="C583" s="3">
        <v>15</v>
      </c>
      <c r="D583" s="3" t="s">
        <v>1040</v>
      </c>
      <c r="E583" s="4" t="s">
        <v>1043</v>
      </c>
      <c r="F583" s="4" t="s">
        <v>29</v>
      </c>
      <c r="G583" s="8">
        <v>7596488</v>
      </c>
      <c r="H583" s="8">
        <v>6748842</v>
      </c>
      <c r="I583" s="8">
        <v>-847646</v>
      </c>
      <c r="J583" s="9">
        <v>-0.112</v>
      </c>
      <c r="K583" t="s">
        <v>3254</v>
      </c>
    </row>
    <row r="584" spans="1:11" x14ac:dyDescent="0.35">
      <c r="A584" s="3" t="s">
        <v>3008</v>
      </c>
      <c r="B584" s="3">
        <v>11</v>
      </c>
      <c r="C584" s="3">
        <v>13</v>
      </c>
      <c r="D584" s="3" t="s">
        <v>2940</v>
      </c>
      <c r="E584" s="4" t="s">
        <v>3009</v>
      </c>
      <c r="F584" s="4" t="s">
        <v>21</v>
      </c>
      <c r="G584" s="8">
        <v>4982867</v>
      </c>
      <c r="H584" s="8">
        <v>4135538</v>
      </c>
      <c r="I584" s="8">
        <v>-847329</v>
      </c>
      <c r="J584" s="9">
        <v>-0.17</v>
      </c>
      <c r="K584" t="s">
        <v>3254</v>
      </c>
    </row>
    <row r="585" spans="1:11" x14ac:dyDescent="0.35">
      <c r="A585" s="3" t="s">
        <v>1815</v>
      </c>
      <c r="B585" s="3">
        <v>2</v>
      </c>
      <c r="C585" s="3">
        <v>1</v>
      </c>
      <c r="D585" s="3" t="s">
        <v>1739</v>
      </c>
      <c r="E585" s="4" t="s">
        <v>1816</v>
      </c>
      <c r="F585" s="4" t="s">
        <v>26</v>
      </c>
      <c r="G585" s="8">
        <v>6262160</v>
      </c>
      <c r="H585" s="8">
        <v>5415141</v>
      </c>
      <c r="I585" s="8">
        <v>-847019</v>
      </c>
      <c r="J585" s="9">
        <v>-0.13500000000000001</v>
      </c>
      <c r="K585" t="s">
        <v>3254</v>
      </c>
    </row>
    <row r="586" spans="1:11" x14ac:dyDescent="0.35">
      <c r="A586" s="3" t="s">
        <v>881</v>
      </c>
      <c r="B586" s="3">
        <v>6</v>
      </c>
      <c r="C586" s="3">
        <v>10</v>
      </c>
      <c r="D586" s="3" t="s">
        <v>813</v>
      </c>
      <c r="E586" s="4" t="s">
        <v>882</v>
      </c>
      <c r="F586" s="4" t="s">
        <v>26</v>
      </c>
      <c r="G586" s="8">
        <v>8127770</v>
      </c>
      <c r="H586" s="8">
        <v>7282146</v>
      </c>
      <c r="I586" s="8">
        <v>-845624</v>
      </c>
      <c r="J586" s="9">
        <v>-0.104</v>
      </c>
      <c r="K586" t="s">
        <v>3254</v>
      </c>
    </row>
    <row r="587" spans="1:11" x14ac:dyDescent="0.35">
      <c r="A587" s="3" t="s">
        <v>1147</v>
      </c>
      <c r="B587" s="3">
        <v>25</v>
      </c>
      <c r="C587" s="3">
        <v>24</v>
      </c>
      <c r="D587" s="3" t="s">
        <v>1127</v>
      </c>
      <c r="E587" s="4" t="s">
        <v>1148</v>
      </c>
      <c r="F587" s="4" t="s">
        <v>11</v>
      </c>
      <c r="G587" s="8">
        <v>7063430</v>
      </c>
      <c r="H587" s="8">
        <v>6220513</v>
      </c>
      <c r="I587" s="8">
        <v>-842917</v>
      </c>
      <c r="J587" s="9">
        <v>-0.11899999999999999</v>
      </c>
      <c r="K587" t="s">
        <v>3254</v>
      </c>
    </row>
    <row r="588" spans="1:11" x14ac:dyDescent="0.35">
      <c r="A588" s="3" t="s">
        <v>2209</v>
      </c>
      <c r="B588" s="3">
        <v>25</v>
      </c>
      <c r="C588" s="3">
        <v>19</v>
      </c>
      <c r="D588" s="3" t="s">
        <v>2205</v>
      </c>
      <c r="E588" s="4" t="s">
        <v>2210</v>
      </c>
      <c r="F588" s="4" t="s">
        <v>14</v>
      </c>
      <c r="G588" s="8">
        <v>10602403</v>
      </c>
      <c r="H588" s="8">
        <v>9759683</v>
      </c>
      <c r="I588" s="8">
        <v>-842720</v>
      </c>
      <c r="J588" s="9">
        <v>-7.9000000000000001E-2</v>
      </c>
      <c r="K588" t="s">
        <v>3254</v>
      </c>
    </row>
    <row r="589" spans="1:11" x14ac:dyDescent="0.35">
      <c r="A589" s="3" t="s">
        <v>321</v>
      </c>
      <c r="B589" s="3">
        <v>7</v>
      </c>
      <c r="C589" s="3">
        <v>8</v>
      </c>
      <c r="D589" s="3" t="s">
        <v>243</v>
      </c>
      <c r="E589" s="4" t="s">
        <v>322</v>
      </c>
      <c r="F589" s="4" t="s">
        <v>21</v>
      </c>
      <c r="G589" s="8">
        <v>9866353</v>
      </c>
      <c r="H589" s="8">
        <v>9024704</v>
      </c>
      <c r="I589" s="8">
        <v>-841649</v>
      </c>
      <c r="J589" s="9">
        <v>-8.5000000000000006E-2</v>
      </c>
      <c r="K589" t="s">
        <v>3254</v>
      </c>
    </row>
    <row r="590" spans="1:11" x14ac:dyDescent="0.35">
      <c r="A590" s="3" t="s">
        <v>2447</v>
      </c>
      <c r="B590" s="3">
        <v>11</v>
      </c>
      <c r="C590" s="3">
        <v>12</v>
      </c>
      <c r="D590" s="3" t="s">
        <v>2421</v>
      </c>
      <c r="E590" s="4" t="s">
        <v>2448</v>
      </c>
      <c r="F590" s="4" t="s">
        <v>11</v>
      </c>
      <c r="G590" s="8">
        <v>7373797</v>
      </c>
      <c r="H590" s="8">
        <v>6533856</v>
      </c>
      <c r="I590" s="8">
        <v>-839941</v>
      </c>
      <c r="J590" s="9">
        <v>-0.114</v>
      </c>
      <c r="K590" t="s">
        <v>3254</v>
      </c>
    </row>
    <row r="591" spans="1:11" x14ac:dyDescent="0.35">
      <c r="A591" s="3" t="s">
        <v>551</v>
      </c>
      <c r="B591" s="3">
        <v>2</v>
      </c>
      <c r="C591" s="3">
        <v>3</v>
      </c>
      <c r="D591" s="3" t="s">
        <v>491</v>
      </c>
      <c r="E591" s="4" t="s">
        <v>552</v>
      </c>
      <c r="F591" s="4" t="s">
        <v>29</v>
      </c>
      <c r="G591" s="8">
        <v>6401723</v>
      </c>
      <c r="H591" s="8">
        <v>5562802</v>
      </c>
      <c r="I591" s="8">
        <v>-838921</v>
      </c>
      <c r="J591" s="9">
        <v>-0.13100000000000001</v>
      </c>
      <c r="K591" t="s">
        <v>3254</v>
      </c>
    </row>
    <row r="592" spans="1:11" x14ac:dyDescent="0.35">
      <c r="A592" s="3" t="s">
        <v>2966</v>
      </c>
      <c r="B592" s="3">
        <v>8</v>
      </c>
      <c r="C592" s="3">
        <v>13</v>
      </c>
      <c r="D592" s="3" t="s">
        <v>2940</v>
      </c>
      <c r="E592" s="4" t="s">
        <v>2967</v>
      </c>
      <c r="F592" s="4" t="s">
        <v>11</v>
      </c>
      <c r="G592" s="8">
        <v>5809333</v>
      </c>
      <c r="H592" s="8">
        <v>4971445</v>
      </c>
      <c r="I592" s="8">
        <v>-837888</v>
      </c>
      <c r="J592" s="9">
        <v>-0.14399999999999999</v>
      </c>
      <c r="K592" t="s">
        <v>3254</v>
      </c>
    </row>
    <row r="593" spans="1:11" x14ac:dyDescent="0.35">
      <c r="A593" s="3" t="s">
        <v>2233</v>
      </c>
      <c r="B593" s="3">
        <v>25</v>
      </c>
      <c r="C593" s="3">
        <v>19</v>
      </c>
      <c r="D593" s="3" t="s">
        <v>2205</v>
      </c>
      <c r="E593" s="4" t="s">
        <v>2234</v>
      </c>
      <c r="F593" s="4" t="s">
        <v>21</v>
      </c>
      <c r="G593" s="8">
        <v>6882192</v>
      </c>
      <c r="H593" s="8">
        <v>6045140</v>
      </c>
      <c r="I593" s="8">
        <v>-837052</v>
      </c>
      <c r="J593" s="9">
        <v>-0.122</v>
      </c>
      <c r="K593" t="s">
        <v>3254</v>
      </c>
    </row>
    <row r="594" spans="1:11" x14ac:dyDescent="0.35">
      <c r="A594" s="3" t="s">
        <v>2396</v>
      </c>
      <c r="B594" s="3">
        <v>5</v>
      </c>
      <c r="C594" s="3">
        <v>9</v>
      </c>
      <c r="D594" s="3" t="s">
        <v>2354</v>
      </c>
      <c r="E594" s="4" t="s">
        <v>2397</v>
      </c>
      <c r="F594" s="4" t="s">
        <v>21</v>
      </c>
      <c r="G594" s="8">
        <v>5702106</v>
      </c>
      <c r="H594" s="8">
        <v>4869181</v>
      </c>
      <c r="I594" s="8">
        <v>-832925</v>
      </c>
      <c r="J594" s="9">
        <v>-0.14599999999999999</v>
      </c>
      <c r="K594" t="s">
        <v>3254</v>
      </c>
    </row>
    <row r="595" spans="1:11" x14ac:dyDescent="0.35">
      <c r="A595" s="3" t="s">
        <v>2067</v>
      </c>
      <c r="B595" s="3">
        <v>19</v>
      </c>
      <c r="C595" s="3">
        <v>37</v>
      </c>
      <c r="D595" s="3" t="s">
        <v>2035</v>
      </c>
      <c r="E595" s="4" t="s">
        <v>2068</v>
      </c>
      <c r="F595" s="4" t="s">
        <v>21</v>
      </c>
      <c r="G595" s="8">
        <v>6509635</v>
      </c>
      <c r="H595" s="8">
        <v>5677794</v>
      </c>
      <c r="I595" s="8">
        <v>-831841</v>
      </c>
      <c r="J595" s="9">
        <v>-0.128</v>
      </c>
      <c r="K595" t="s">
        <v>3254</v>
      </c>
    </row>
    <row r="596" spans="1:11" x14ac:dyDescent="0.35">
      <c r="A596" s="3" t="s">
        <v>390</v>
      </c>
      <c r="B596" s="3">
        <v>19</v>
      </c>
      <c r="C596" s="3">
        <v>42</v>
      </c>
      <c r="D596" s="3" t="s">
        <v>352</v>
      </c>
      <c r="E596" s="4" t="s">
        <v>391</v>
      </c>
      <c r="F596" s="4" t="s">
        <v>21</v>
      </c>
      <c r="G596" s="8">
        <v>6512693</v>
      </c>
      <c r="H596" s="8">
        <v>5684223</v>
      </c>
      <c r="I596" s="8">
        <v>-828470</v>
      </c>
      <c r="J596" s="9">
        <v>-0.127</v>
      </c>
      <c r="K596" t="s">
        <v>3254</v>
      </c>
    </row>
    <row r="597" spans="1:11" x14ac:dyDescent="0.35">
      <c r="A597" s="3" t="s">
        <v>416</v>
      </c>
      <c r="B597" s="3">
        <v>23</v>
      </c>
      <c r="C597" s="3">
        <v>42</v>
      </c>
      <c r="D597" s="3" t="s">
        <v>352</v>
      </c>
      <c r="E597" s="4" t="s">
        <v>417</v>
      </c>
      <c r="F597" s="4" t="s">
        <v>11</v>
      </c>
      <c r="G597" s="8">
        <v>3542484</v>
      </c>
      <c r="H597" s="8">
        <v>2714656</v>
      </c>
      <c r="I597" s="8">
        <v>-827828</v>
      </c>
      <c r="J597" s="9">
        <v>-0.23400000000000001</v>
      </c>
      <c r="K597" t="s">
        <v>3254</v>
      </c>
    </row>
    <row r="598" spans="1:11" x14ac:dyDescent="0.35">
      <c r="A598" s="3" t="s">
        <v>1314</v>
      </c>
      <c r="B598" s="3">
        <v>15</v>
      </c>
      <c r="C598" s="3">
        <v>39</v>
      </c>
      <c r="D598" s="3" t="s">
        <v>1268</v>
      </c>
      <c r="E598" s="4" t="s">
        <v>1315</v>
      </c>
      <c r="F598" s="4" t="s">
        <v>11</v>
      </c>
      <c r="G598" s="8">
        <v>3497828</v>
      </c>
      <c r="H598" s="8">
        <v>2672058</v>
      </c>
      <c r="I598" s="8">
        <v>-825770</v>
      </c>
      <c r="J598" s="9">
        <v>-0.23599999999999999</v>
      </c>
      <c r="K598" t="s">
        <v>3254</v>
      </c>
    </row>
    <row r="599" spans="1:11" x14ac:dyDescent="0.35">
      <c r="A599" s="3" t="s">
        <v>2435</v>
      </c>
      <c r="B599" s="3">
        <v>11</v>
      </c>
      <c r="C599" s="3">
        <v>12</v>
      </c>
      <c r="D599" s="3" t="s">
        <v>2421</v>
      </c>
      <c r="E599" s="4" t="s">
        <v>2436</v>
      </c>
      <c r="F599" s="4" t="s">
        <v>11</v>
      </c>
      <c r="G599" s="8">
        <v>4465977</v>
      </c>
      <c r="H599" s="8">
        <v>3643350</v>
      </c>
      <c r="I599" s="8">
        <v>-822627</v>
      </c>
      <c r="J599" s="9">
        <v>-0.184</v>
      </c>
      <c r="K599" t="s">
        <v>3254</v>
      </c>
    </row>
    <row r="600" spans="1:11" x14ac:dyDescent="0.35">
      <c r="A600" s="3" t="s">
        <v>1502</v>
      </c>
      <c r="B600" s="3">
        <v>17</v>
      </c>
      <c r="C600" s="3">
        <v>40</v>
      </c>
      <c r="D600" s="3" t="s">
        <v>1486</v>
      </c>
      <c r="E600" s="4" t="s">
        <v>1503</v>
      </c>
      <c r="F600" s="4" t="s">
        <v>21</v>
      </c>
      <c r="G600" s="8">
        <v>10099064</v>
      </c>
      <c r="H600" s="8">
        <v>9276707</v>
      </c>
      <c r="I600" s="8">
        <v>-822357</v>
      </c>
      <c r="J600" s="9">
        <v>-8.1000000000000003E-2</v>
      </c>
      <c r="K600" t="s">
        <v>3254</v>
      </c>
    </row>
    <row r="601" spans="1:11" x14ac:dyDescent="0.35">
      <c r="A601" s="3" t="s">
        <v>3185</v>
      </c>
      <c r="B601" s="3">
        <v>75</v>
      </c>
      <c r="C601" s="3">
        <v>26</v>
      </c>
      <c r="D601" s="3" t="s">
        <v>3121</v>
      </c>
      <c r="E601" s="4" t="s">
        <v>3186</v>
      </c>
      <c r="F601" s="4" t="s">
        <v>26</v>
      </c>
      <c r="G601" s="8">
        <v>31026956</v>
      </c>
      <c r="H601" s="8">
        <v>30205081</v>
      </c>
      <c r="I601" s="8">
        <v>-821875</v>
      </c>
      <c r="J601" s="9">
        <v>-2.5999999999999999E-2</v>
      </c>
      <c r="K601" t="s">
        <v>3254</v>
      </c>
    </row>
    <row r="602" spans="1:11" x14ac:dyDescent="0.35">
      <c r="A602" s="3" t="s">
        <v>553</v>
      </c>
      <c r="B602" s="3">
        <v>2</v>
      </c>
      <c r="C602" s="3">
        <v>3</v>
      </c>
      <c r="D602" s="3" t="s">
        <v>491</v>
      </c>
      <c r="E602" s="4" t="s">
        <v>554</v>
      </c>
      <c r="F602" s="4" t="s">
        <v>29</v>
      </c>
      <c r="G602" s="8">
        <v>8413357</v>
      </c>
      <c r="H602" s="8">
        <v>7591935</v>
      </c>
      <c r="I602" s="8">
        <v>-821422</v>
      </c>
      <c r="J602" s="9">
        <v>-9.8000000000000004E-2</v>
      </c>
      <c r="K602" t="s">
        <v>3254</v>
      </c>
    </row>
    <row r="603" spans="1:11" x14ac:dyDescent="0.35">
      <c r="A603" s="3" t="s">
        <v>3206</v>
      </c>
      <c r="B603" s="3">
        <v>20</v>
      </c>
      <c r="C603" s="3">
        <v>44</v>
      </c>
      <c r="D603" s="3" t="s">
        <v>3188</v>
      </c>
      <c r="E603" s="4" t="s">
        <v>3207</v>
      </c>
      <c r="F603" s="4" t="s">
        <v>29</v>
      </c>
      <c r="G603" s="8">
        <v>7189544</v>
      </c>
      <c r="H603" s="8">
        <v>6368159</v>
      </c>
      <c r="I603" s="8">
        <v>-821385</v>
      </c>
      <c r="J603" s="9">
        <v>-0.114</v>
      </c>
      <c r="K603" t="s">
        <v>3254</v>
      </c>
    </row>
    <row r="604" spans="1:11" x14ac:dyDescent="0.35">
      <c r="A604" s="3" t="s">
        <v>2337</v>
      </c>
      <c r="B604" s="3">
        <v>15</v>
      </c>
      <c r="C604" s="3">
        <v>33</v>
      </c>
      <c r="D604" s="3" t="s">
        <v>2277</v>
      </c>
      <c r="E604" s="4" t="s">
        <v>2338</v>
      </c>
      <c r="F604" s="4" t="s">
        <v>11</v>
      </c>
      <c r="G604" s="8">
        <v>5958080</v>
      </c>
      <c r="H604" s="8">
        <v>5138672</v>
      </c>
      <c r="I604" s="8">
        <v>-819408</v>
      </c>
      <c r="J604" s="9">
        <v>-0.13800000000000001</v>
      </c>
      <c r="K604" t="s">
        <v>3254</v>
      </c>
    </row>
    <row r="605" spans="1:11" x14ac:dyDescent="0.35">
      <c r="A605" s="3" t="s">
        <v>784</v>
      </c>
      <c r="B605" s="3">
        <v>31</v>
      </c>
      <c r="C605" s="3">
        <v>50</v>
      </c>
      <c r="D605" s="3" t="s">
        <v>770</v>
      </c>
      <c r="E605" s="4" t="s">
        <v>785</v>
      </c>
      <c r="F605" s="4" t="s">
        <v>21</v>
      </c>
      <c r="G605" s="8">
        <v>10283868</v>
      </c>
      <c r="H605" s="8">
        <v>9465817</v>
      </c>
      <c r="I605" s="8">
        <v>-818051</v>
      </c>
      <c r="J605" s="9">
        <v>-0.08</v>
      </c>
      <c r="K605" t="s">
        <v>3254</v>
      </c>
    </row>
    <row r="606" spans="1:11" x14ac:dyDescent="0.35">
      <c r="A606" s="3" t="s">
        <v>2860</v>
      </c>
      <c r="B606" s="3">
        <v>9</v>
      </c>
      <c r="C606" s="3">
        <v>16</v>
      </c>
      <c r="D606" s="3" t="s">
        <v>2790</v>
      </c>
      <c r="E606" s="4" t="s">
        <v>2861</v>
      </c>
      <c r="F606" s="4" t="s">
        <v>21</v>
      </c>
      <c r="G606" s="8">
        <v>6466769</v>
      </c>
      <c r="H606" s="8">
        <v>5649609</v>
      </c>
      <c r="I606" s="8">
        <v>-817160</v>
      </c>
      <c r="J606" s="9">
        <v>-0.126</v>
      </c>
      <c r="K606" t="s">
        <v>3254</v>
      </c>
    </row>
    <row r="607" spans="1:11" x14ac:dyDescent="0.35">
      <c r="A607" s="3" t="s">
        <v>2575</v>
      </c>
      <c r="B607" s="3">
        <v>7</v>
      </c>
      <c r="C607" s="3">
        <v>17</v>
      </c>
      <c r="D607" s="3" t="s">
        <v>2565</v>
      </c>
      <c r="E607" s="4" t="s">
        <v>2576</v>
      </c>
      <c r="F607" s="4" t="s">
        <v>11</v>
      </c>
      <c r="G607" s="8">
        <v>8228220</v>
      </c>
      <c r="H607" s="8">
        <v>7411164</v>
      </c>
      <c r="I607" s="8">
        <v>-817056</v>
      </c>
      <c r="J607" s="9">
        <v>-9.9000000000000005E-2</v>
      </c>
      <c r="K607" t="s">
        <v>3254</v>
      </c>
    </row>
    <row r="608" spans="1:11" x14ac:dyDescent="0.35">
      <c r="A608" s="3" t="s">
        <v>2798</v>
      </c>
      <c r="B608" s="3">
        <v>9</v>
      </c>
      <c r="C608" s="3">
        <v>16</v>
      </c>
      <c r="D608" s="3" t="s">
        <v>2790</v>
      </c>
      <c r="E608" s="4" t="s">
        <v>2799</v>
      </c>
      <c r="F608" s="4" t="s">
        <v>29</v>
      </c>
      <c r="G608" s="8">
        <v>6763402</v>
      </c>
      <c r="H608" s="8">
        <v>5947154</v>
      </c>
      <c r="I608" s="8">
        <v>-816248</v>
      </c>
      <c r="J608" s="9">
        <v>-0.121</v>
      </c>
      <c r="K608" t="s">
        <v>3254</v>
      </c>
    </row>
    <row r="609" spans="1:11" x14ac:dyDescent="0.35">
      <c r="A609" s="3" t="s">
        <v>188</v>
      </c>
      <c r="B609" s="3">
        <v>15</v>
      </c>
      <c r="C609" s="3">
        <v>38</v>
      </c>
      <c r="D609" s="3" t="s">
        <v>180</v>
      </c>
      <c r="E609" s="4" t="s">
        <v>189</v>
      </c>
      <c r="F609" s="4" t="s">
        <v>14</v>
      </c>
      <c r="G609" s="8">
        <v>6434745</v>
      </c>
      <c r="H609" s="8">
        <v>5618956</v>
      </c>
      <c r="I609" s="8">
        <v>-815789</v>
      </c>
      <c r="J609" s="9">
        <v>-0.127</v>
      </c>
      <c r="K609" t="s">
        <v>3254</v>
      </c>
    </row>
    <row r="610" spans="1:11" x14ac:dyDescent="0.35">
      <c r="A610" s="3" t="s">
        <v>2227</v>
      </c>
      <c r="B610" s="3">
        <v>25</v>
      </c>
      <c r="C610" s="3">
        <v>19</v>
      </c>
      <c r="D610" s="3" t="s">
        <v>2205</v>
      </c>
      <c r="E610" s="4" t="s">
        <v>2228</v>
      </c>
      <c r="F610" s="4" t="s">
        <v>21</v>
      </c>
      <c r="G610" s="8">
        <v>5547323</v>
      </c>
      <c r="H610" s="8">
        <v>4732589</v>
      </c>
      <c r="I610" s="8">
        <v>-814734</v>
      </c>
      <c r="J610" s="9">
        <v>-0.14699999999999999</v>
      </c>
      <c r="K610" t="s">
        <v>3254</v>
      </c>
    </row>
    <row r="611" spans="1:11" x14ac:dyDescent="0.35">
      <c r="A611" s="3" t="s">
        <v>796</v>
      </c>
      <c r="B611" s="3">
        <v>31</v>
      </c>
      <c r="C611" s="3">
        <v>50</v>
      </c>
      <c r="D611" s="3" t="s">
        <v>770</v>
      </c>
      <c r="E611" s="4" t="s">
        <v>797</v>
      </c>
      <c r="F611" s="4" t="s">
        <v>21</v>
      </c>
      <c r="G611" s="8">
        <v>12042631</v>
      </c>
      <c r="H611" s="8">
        <v>11229104</v>
      </c>
      <c r="I611" s="8">
        <v>-813527</v>
      </c>
      <c r="J611" s="9">
        <v>-6.8000000000000005E-2</v>
      </c>
      <c r="K611" t="s">
        <v>3254</v>
      </c>
    </row>
    <row r="612" spans="1:11" x14ac:dyDescent="0.35">
      <c r="A612" s="3" t="s">
        <v>1759</v>
      </c>
      <c r="B612" s="3">
        <v>1</v>
      </c>
      <c r="C612" s="3">
        <v>1</v>
      </c>
      <c r="D612" s="3" t="s">
        <v>1739</v>
      </c>
      <c r="E612" s="4" t="s">
        <v>1760</v>
      </c>
      <c r="F612" s="4" t="s">
        <v>14</v>
      </c>
      <c r="G612" s="8">
        <v>3653484</v>
      </c>
      <c r="H612" s="8">
        <v>2840444</v>
      </c>
      <c r="I612" s="8">
        <v>-813040</v>
      </c>
      <c r="J612" s="9">
        <v>-0.223</v>
      </c>
      <c r="K612" t="s">
        <v>3254</v>
      </c>
    </row>
    <row r="613" spans="1:11" x14ac:dyDescent="0.35">
      <c r="A613" s="3" t="s">
        <v>1645</v>
      </c>
      <c r="B613" s="3">
        <v>26</v>
      </c>
      <c r="C613" s="3">
        <v>23</v>
      </c>
      <c r="D613" s="3" t="s">
        <v>1633</v>
      </c>
      <c r="E613" s="4" t="s">
        <v>1646</v>
      </c>
      <c r="F613" s="4" t="s">
        <v>21</v>
      </c>
      <c r="G613" s="8">
        <v>7999254</v>
      </c>
      <c r="H613" s="8">
        <v>7188151</v>
      </c>
      <c r="I613" s="8">
        <v>-811103</v>
      </c>
      <c r="J613" s="9">
        <v>-0.10100000000000001</v>
      </c>
      <c r="K613" t="s">
        <v>3254</v>
      </c>
    </row>
    <row r="614" spans="1:11" x14ac:dyDescent="0.35">
      <c r="A614" s="3" t="s">
        <v>360</v>
      </c>
      <c r="B614" s="3">
        <v>19</v>
      </c>
      <c r="C614" s="3">
        <v>42</v>
      </c>
      <c r="D614" s="3" t="s">
        <v>352</v>
      </c>
      <c r="E614" s="4" t="s">
        <v>361</v>
      </c>
      <c r="F614" s="4" t="s">
        <v>21</v>
      </c>
      <c r="G614" s="8">
        <v>7078622</v>
      </c>
      <c r="H614" s="8">
        <v>6268294</v>
      </c>
      <c r="I614" s="8">
        <v>-810328</v>
      </c>
      <c r="J614" s="9">
        <v>-0.114</v>
      </c>
      <c r="K614" t="s">
        <v>3254</v>
      </c>
    </row>
    <row r="615" spans="1:11" x14ac:dyDescent="0.35">
      <c r="A615" s="3" t="s">
        <v>464</v>
      </c>
      <c r="B615" s="3">
        <v>31</v>
      </c>
      <c r="C615" s="3">
        <v>51</v>
      </c>
      <c r="D615" s="3" t="s">
        <v>438</v>
      </c>
      <c r="E615" s="4" t="s">
        <v>465</v>
      </c>
      <c r="F615" s="4" t="s">
        <v>21</v>
      </c>
      <c r="G615" s="8">
        <v>11820954</v>
      </c>
      <c r="H615" s="8">
        <v>11011806</v>
      </c>
      <c r="I615" s="8">
        <v>-809148</v>
      </c>
      <c r="J615" s="9">
        <v>-6.8000000000000005E-2</v>
      </c>
      <c r="K615" t="s">
        <v>3254</v>
      </c>
    </row>
    <row r="616" spans="1:11" x14ac:dyDescent="0.35">
      <c r="A616" s="3" t="s">
        <v>1492</v>
      </c>
      <c r="B616" s="3">
        <v>17</v>
      </c>
      <c r="C616" s="3">
        <v>40</v>
      </c>
      <c r="D616" s="3" t="s">
        <v>1486</v>
      </c>
      <c r="E616" s="4" t="s">
        <v>1493</v>
      </c>
      <c r="F616" s="4" t="s">
        <v>11</v>
      </c>
      <c r="G616" s="8">
        <v>6152787</v>
      </c>
      <c r="H616" s="8">
        <v>5343879</v>
      </c>
      <c r="I616" s="8">
        <v>-808908</v>
      </c>
      <c r="J616" s="9">
        <v>-0.13100000000000001</v>
      </c>
      <c r="K616" t="s">
        <v>3254</v>
      </c>
    </row>
    <row r="617" spans="1:11" x14ac:dyDescent="0.35">
      <c r="A617" s="3" t="s">
        <v>1149</v>
      </c>
      <c r="B617" s="3">
        <v>25</v>
      </c>
      <c r="C617" s="3">
        <v>24</v>
      </c>
      <c r="D617" s="3" t="s">
        <v>1127</v>
      </c>
      <c r="E617" s="4" t="s">
        <v>1150</v>
      </c>
      <c r="F617" s="4" t="s">
        <v>26</v>
      </c>
      <c r="G617" s="8">
        <v>5726075</v>
      </c>
      <c r="H617" s="8">
        <v>4917213</v>
      </c>
      <c r="I617" s="8">
        <v>-808862</v>
      </c>
      <c r="J617" s="9">
        <v>-0.14099999999999999</v>
      </c>
      <c r="K617" t="s">
        <v>3254</v>
      </c>
    </row>
    <row r="618" spans="1:11" x14ac:dyDescent="0.35">
      <c r="A618" s="3" t="s">
        <v>351</v>
      </c>
      <c r="B618" s="3">
        <v>18</v>
      </c>
      <c r="C618" s="3">
        <v>42</v>
      </c>
      <c r="D618" s="3" t="s">
        <v>352</v>
      </c>
      <c r="E618" s="4" t="s">
        <v>353</v>
      </c>
      <c r="F618" s="4" t="s">
        <v>21</v>
      </c>
      <c r="G618" s="8">
        <v>6544014</v>
      </c>
      <c r="H618" s="8">
        <v>5735897</v>
      </c>
      <c r="I618" s="8">
        <v>-808117</v>
      </c>
      <c r="J618" s="9">
        <v>-0.123</v>
      </c>
      <c r="K618" t="s">
        <v>3254</v>
      </c>
    </row>
    <row r="619" spans="1:11" x14ac:dyDescent="0.35">
      <c r="A619" s="3" t="s">
        <v>51</v>
      </c>
      <c r="B619" s="3">
        <v>6</v>
      </c>
      <c r="C619" s="3">
        <v>7</v>
      </c>
      <c r="D619" s="3" t="s">
        <v>9</v>
      </c>
      <c r="E619" s="4" t="s">
        <v>52</v>
      </c>
      <c r="F619" s="4" t="s">
        <v>21</v>
      </c>
      <c r="G619" s="8">
        <v>7138010</v>
      </c>
      <c r="H619" s="8">
        <v>6331255</v>
      </c>
      <c r="I619" s="8">
        <v>-806755</v>
      </c>
      <c r="J619" s="9">
        <v>-0.113</v>
      </c>
      <c r="K619" t="s">
        <v>3254</v>
      </c>
    </row>
    <row r="620" spans="1:11" x14ac:dyDescent="0.35">
      <c r="A620" s="3" t="s">
        <v>2190</v>
      </c>
      <c r="B620" s="3">
        <v>17</v>
      </c>
      <c r="C620" s="3">
        <v>36</v>
      </c>
      <c r="D620" s="3" t="s">
        <v>2128</v>
      </c>
      <c r="E620" s="4" t="s">
        <v>2191</v>
      </c>
      <c r="F620" s="4" t="s">
        <v>26</v>
      </c>
      <c r="G620" s="8">
        <v>9172792</v>
      </c>
      <c r="H620" s="8">
        <v>8367699</v>
      </c>
      <c r="I620" s="8">
        <v>-805093</v>
      </c>
      <c r="J620" s="9">
        <v>-8.7999999999999995E-2</v>
      </c>
      <c r="K620" t="s">
        <v>3254</v>
      </c>
    </row>
    <row r="621" spans="1:11" x14ac:dyDescent="0.35">
      <c r="A621" s="3" t="s">
        <v>1431</v>
      </c>
      <c r="B621" s="3">
        <v>13</v>
      </c>
      <c r="C621" s="3">
        <v>35</v>
      </c>
      <c r="D621" s="3" t="s">
        <v>1421</v>
      </c>
      <c r="E621" s="4" t="s">
        <v>1432</v>
      </c>
      <c r="F621" s="4" t="s">
        <v>14</v>
      </c>
      <c r="G621" s="8">
        <v>5288085</v>
      </c>
      <c r="H621" s="8">
        <v>4484662</v>
      </c>
      <c r="I621" s="8">
        <v>-803423</v>
      </c>
      <c r="J621" s="9">
        <v>-0.152</v>
      </c>
      <c r="K621" t="s">
        <v>3254</v>
      </c>
    </row>
    <row r="622" spans="1:11" x14ac:dyDescent="0.35">
      <c r="A622" s="3" t="s">
        <v>1361</v>
      </c>
      <c r="B622" s="3">
        <v>31</v>
      </c>
      <c r="C622" s="3">
        <v>49</v>
      </c>
      <c r="D622" s="3" t="s">
        <v>1325</v>
      </c>
      <c r="E622" s="4" t="s">
        <v>1362</v>
      </c>
      <c r="F622" s="4" t="s">
        <v>21</v>
      </c>
      <c r="G622" s="8">
        <v>7252874</v>
      </c>
      <c r="H622" s="8">
        <v>6449573</v>
      </c>
      <c r="I622" s="8">
        <v>-803301</v>
      </c>
      <c r="J622" s="9">
        <v>-0.111</v>
      </c>
      <c r="K622" t="s">
        <v>3254</v>
      </c>
    </row>
    <row r="623" spans="1:11" x14ac:dyDescent="0.35">
      <c r="A623" s="3" t="s">
        <v>1925</v>
      </c>
      <c r="B623" s="3">
        <v>2</v>
      </c>
      <c r="C623" s="3">
        <v>5</v>
      </c>
      <c r="D623" s="3" t="s">
        <v>1907</v>
      </c>
      <c r="E623" s="4" t="s">
        <v>1926</v>
      </c>
      <c r="F623" s="4" t="s">
        <v>21</v>
      </c>
      <c r="G623" s="8">
        <v>5475499</v>
      </c>
      <c r="H623" s="8">
        <v>4674886</v>
      </c>
      <c r="I623" s="8">
        <v>-800613</v>
      </c>
      <c r="J623" s="9">
        <v>-0.14599999999999999</v>
      </c>
      <c r="K623" t="s">
        <v>3254</v>
      </c>
    </row>
    <row r="624" spans="1:11" x14ac:dyDescent="0.35">
      <c r="A624" s="3" t="s">
        <v>3056</v>
      </c>
      <c r="B624" s="3">
        <v>22</v>
      </c>
      <c r="C624" s="3">
        <v>48</v>
      </c>
      <c r="D624" s="3" t="s">
        <v>3021</v>
      </c>
      <c r="E624" s="4" t="s">
        <v>3057</v>
      </c>
      <c r="F624" s="4" t="s">
        <v>21</v>
      </c>
      <c r="G624" s="8">
        <v>12035096</v>
      </c>
      <c r="H624" s="8">
        <v>11235950</v>
      </c>
      <c r="I624" s="8">
        <v>-799146</v>
      </c>
      <c r="J624" s="9">
        <v>-6.6000000000000003E-2</v>
      </c>
      <c r="K624" t="s">
        <v>3254</v>
      </c>
    </row>
    <row r="625" spans="1:11" x14ac:dyDescent="0.35">
      <c r="A625" s="3" t="s">
        <v>2107</v>
      </c>
      <c r="B625" s="3">
        <v>32</v>
      </c>
      <c r="C625" s="3">
        <v>37</v>
      </c>
      <c r="D625" s="3" t="s">
        <v>2035</v>
      </c>
      <c r="E625" s="4" t="s">
        <v>2108</v>
      </c>
      <c r="F625" s="4" t="s">
        <v>21</v>
      </c>
      <c r="G625" s="8">
        <v>6729276</v>
      </c>
      <c r="H625" s="8">
        <v>5930662</v>
      </c>
      <c r="I625" s="8">
        <v>-798614</v>
      </c>
      <c r="J625" s="9">
        <v>-0.11899999999999999</v>
      </c>
      <c r="K625" t="s">
        <v>3254</v>
      </c>
    </row>
    <row r="626" spans="1:11" x14ac:dyDescent="0.35">
      <c r="A626" s="3" t="s">
        <v>2004</v>
      </c>
      <c r="B626" s="3">
        <v>18</v>
      </c>
      <c r="C626" s="3">
        <v>46</v>
      </c>
      <c r="D626" s="3" t="s">
        <v>1980</v>
      </c>
      <c r="E626" s="4" t="s">
        <v>2005</v>
      </c>
      <c r="F626" s="4" t="s">
        <v>21</v>
      </c>
      <c r="G626" s="8">
        <v>8642883</v>
      </c>
      <c r="H626" s="8">
        <v>7846392</v>
      </c>
      <c r="I626" s="8">
        <v>-796491</v>
      </c>
      <c r="J626" s="9">
        <v>-9.1999999999999998E-2</v>
      </c>
      <c r="K626" t="s">
        <v>3254</v>
      </c>
    </row>
    <row r="627" spans="1:11" x14ac:dyDescent="0.35">
      <c r="A627" s="3" t="s">
        <v>651</v>
      </c>
      <c r="B627" s="3">
        <v>3</v>
      </c>
      <c r="C627" s="3">
        <v>6</v>
      </c>
      <c r="D627" s="3" t="s">
        <v>613</v>
      </c>
      <c r="E627" s="4" t="s">
        <v>652</v>
      </c>
      <c r="F627" s="4" t="s">
        <v>21</v>
      </c>
      <c r="G627" s="8">
        <v>5068615</v>
      </c>
      <c r="H627" s="8">
        <v>4272190</v>
      </c>
      <c r="I627" s="8">
        <v>-796425</v>
      </c>
      <c r="J627" s="9">
        <v>-0.157</v>
      </c>
      <c r="K627" t="s">
        <v>3254</v>
      </c>
    </row>
    <row r="628" spans="1:11" x14ac:dyDescent="0.35">
      <c r="A628" s="3" t="s">
        <v>1890</v>
      </c>
      <c r="B628" s="3">
        <v>23</v>
      </c>
      <c r="C628" s="3">
        <v>41</v>
      </c>
      <c r="D628" s="3" t="s">
        <v>1834</v>
      </c>
      <c r="E628" s="4" t="s">
        <v>1891</v>
      </c>
      <c r="F628" s="4" t="s">
        <v>21</v>
      </c>
      <c r="G628" s="8">
        <v>8468875</v>
      </c>
      <c r="H628" s="8">
        <v>7672838</v>
      </c>
      <c r="I628" s="8">
        <v>-796037</v>
      </c>
      <c r="J628" s="9">
        <v>-9.4E-2</v>
      </c>
      <c r="K628" t="s">
        <v>3254</v>
      </c>
    </row>
    <row r="629" spans="1:11" x14ac:dyDescent="0.35">
      <c r="A629" s="3" t="s">
        <v>612</v>
      </c>
      <c r="B629" s="3">
        <v>3</v>
      </c>
      <c r="C629" s="3">
        <v>6</v>
      </c>
      <c r="D629" s="3" t="s">
        <v>613</v>
      </c>
      <c r="E629" s="4" t="s">
        <v>614</v>
      </c>
      <c r="F629" s="4" t="s">
        <v>14</v>
      </c>
      <c r="G629" s="8">
        <v>3787384</v>
      </c>
      <c r="H629" s="8">
        <v>2996055</v>
      </c>
      <c r="I629" s="8">
        <v>-791329</v>
      </c>
      <c r="J629" s="9">
        <v>-0.20899999999999999</v>
      </c>
      <c r="K629" t="s">
        <v>3254</v>
      </c>
    </row>
    <row r="630" spans="1:11" x14ac:dyDescent="0.35">
      <c r="A630" s="3" t="s">
        <v>1280</v>
      </c>
      <c r="B630" s="3">
        <v>15</v>
      </c>
      <c r="C630" s="3">
        <v>39</v>
      </c>
      <c r="D630" s="3" t="s">
        <v>1268</v>
      </c>
      <c r="E630" s="4" t="s">
        <v>1281</v>
      </c>
      <c r="F630" s="4" t="s">
        <v>14</v>
      </c>
      <c r="G630" s="8">
        <v>5221952</v>
      </c>
      <c r="H630" s="8">
        <v>4433286</v>
      </c>
      <c r="I630" s="8">
        <v>-788666</v>
      </c>
      <c r="J630" s="9">
        <v>-0.151</v>
      </c>
      <c r="K630" t="s">
        <v>3254</v>
      </c>
    </row>
    <row r="631" spans="1:11" x14ac:dyDescent="0.35">
      <c r="A631" s="3" t="s">
        <v>549</v>
      </c>
      <c r="B631" s="3">
        <v>2</v>
      </c>
      <c r="C631" s="3">
        <v>3</v>
      </c>
      <c r="D631" s="3" t="s">
        <v>491</v>
      </c>
      <c r="E631" s="4" t="s">
        <v>550</v>
      </c>
      <c r="F631" s="4" t="s">
        <v>21</v>
      </c>
      <c r="G631" s="8">
        <v>4089075</v>
      </c>
      <c r="H631" s="8">
        <v>3300984</v>
      </c>
      <c r="I631" s="8">
        <v>-788091</v>
      </c>
      <c r="J631" s="9">
        <v>-0.193</v>
      </c>
      <c r="K631" t="s">
        <v>3254</v>
      </c>
    </row>
    <row r="632" spans="1:11" x14ac:dyDescent="0.35">
      <c r="A632" s="3" t="s">
        <v>749</v>
      </c>
      <c r="B632" s="3">
        <v>30</v>
      </c>
      <c r="C632" s="3">
        <v>22</v>
      </c>
      <c r="D632" s="3" t="s">
        <v>737</v>
      </c>
      <c r="E632" s="4" t="s">
        <v>750</v>
      </c>
      <c r="F632" s="4" t="s">
        <v>21</v>
      </c>
      <c r="G632" s="8">
        <v>8035425</v>
      </c>
      <c r="H632" s="8">
        <v>7248407</v>
      </c>
      <c r="I632" s="8">
        <v>-787018</v>
      </c>
      <c r="J632" s="9">
        <v>-9.8000000000000004E-2</v>
      </c>
      <c r="K632" t="s">
        <v>3254</v>
      </c>
    </row>
    <row r="633" spans="1:11" x14ac:dyDescent="0.35">
      <c r="A633" s="3" t="s">
        <v>649</v>
      </c>
      <c r="B633" s="3">
        <v>3</v>
      </c>
      <c r="C633" s="3">
        <v>6</v>
      </c>
      <c r="D633" s="3" t="s">
        <v>613</v>
      </c>
      <c r="E633" s="4" t="s">
        <v>650</v>
      </c>
      <c r="F633" s="4" t="s">
        <v>26</v>
      </c>
      <c r="G633" s="8">
        <v>7611610</v>
      </c>
      <c r="H633" s="8">
        <v>6824874</v>
      </c>
      <c r="I633" s="8">
        <v>-786736</v>
      </c>
      <c r="J633" s="9">
        <v>-0.10299999999999999</v>
      </c>
      <c r="K633" t="s">
        <v>3254</v>
      </c>
    </row>
    <row r="634" spans="1:11" x14ac:dyDescent="0.35">
      <c r="A634" s="3" t="s">
        <v>847</v>
      </c>
      <c r="B634" s="3">
        <v>6</v>
      </c>
      <c r="C634" s="3">
        <v>10</v>
      </c>
      <c r="D634" s="3" t="s">
        <v>813</v>
      </c>
      <c r="E634" s="4" t="s">
        <v>848</v>
      </c>
      <c r="F634" s="4" t="s">
        <v>14</v>
      </c>
      <c r="G634" s="8">
        <v>5495624</v>
      </c>
      <c r="H634" s="8">
        <v>4712266</v>
      </c>
      <c r="I634" s="8">
        <v>-783358</v>
      </c>
      <c r="J634" s="9">
        <v>-0.14299999999999999</v>
      </c>
      <c r="K634" t="s">
        <v>3254</v>
      </c>
    </row>
    <row r="635" spans="1:11" x14ac:dyDescent="0.35">
      <c r="A635" s="3" t="s">
        <v>3167</v>
      </c>
      <c r="B635" s="3">
        <v>30</v>
      </c>
      <c r="C635" s="3">
        <v>26</v>
      </c>
      <c r="D635" s="3" t="s">
        <v>3121</v>
      </c>
      <c r="E635" s="4" t="s">
        <v>3168</v>
      </c>
      <c r="F635" s="4" t="s">
        <v>26</v>
      </c>
      <c r="G635" s="8">
        <v>6725628</v>
      </c>
      <c r="H635" s="8">
        <v>5942997</v>
      </c>
      <c r="I635" s="8">
        <v>-782631</v>
      </c>
      <c r="J635" s="9">
        <v>-0.11600000000000001</v>
      </c>
      <c r="K635" t="s">
        <v>3254</v>
      </c>
    </row>
    <row r="636" spans="1:11" x14ac:dyDescent="0.35">
      <c r="A636" s="3" t="s">
        <v>2720</v>
      </c>
      <c r="B636" s="3">
        <v>10</v>
      </c>
      <c r="C636" s="3">
        <v>14</v>
      </c>
      <c r="D636" s="3" t="s">
        <v>2686</v>
      </c>
      <c r="E636" s="4" t="s">
        <v>2721</v>
      </c>
      <c r="F636" s="4" t="s">
        <v>21</v>
      </c>
      <c r="G636" s="8">
        <v>11590768</v>
      </c>
      <c r="H636" s="8">
        <v>10809844</v>
      </c>
      <c r="I636" s="8">
        <v>-780924</v>
      </c>
      <c r="J636" s="9">
        <v>-6.7000000000000004E-2</v>
      </c>
      <c r="K636" t="s">
        <v>3254</v>
      </c>
    </row>
    <row r="637" spans="1:11" x14ac:dyDescent="0.35">
      <c r="A637" s="3" t="s">
        <v>590</v>
      </c>
      <c r="B637" s="3">
        <v>20</v>
      </c>
      <c r="C637" s="3">
        <v>43</v>
      </c>
      <c r="D637" s="3" t="s">
        <v>574</v>
      </c>
      <c r="E637" s="4" t="s">
        <v>591</v>
      </c>
      <c r="F637" s="4" t="s">
        <v>21</v>
      </c>
      <c r="G637" s="8">
        <v>9275793</v>
      </c>
      <c r="H637" s="8">
        <v>8495073</v>
      </c>
      <c r="I637" s="8">
        <v>-780720</v>
      </c>
      <c r="J637" s="9">
        <v>-8.4000000000000005E-2</v>
      </c>
      <c r="K637" t="s">
        <v>3254</v>
      </c>
    </row>
    <row r="638" spans="1:11" x14ac:dyDescent="0.35">
      <c r="A638" s="3" t="s">
        <v>1145</v>
      </c>
      <c r="B638" s="3">
        <v>25</v>
      </c>
      <c r="C638" s="3">
        <v>24</v>
      </c>
      <c r="D638" s="3" t="s">
        <v>1127</v>
      </c>
      <c r="E638" s="4" t="s">
        <v>1146</v>
      </c>
      <c r="F638" s="4" t="s">
        <v>29</v>
      </c>
      <c r="G638" s="8">
        <v>8043921</v>
      </c>
      <c r="H638" s="8">
        <v>7263496</v>
      </c>
      <c r="I638" s="8">
        <v>-780425</v>
      </c>
      <c r="J638" s="9">
        <v>-9.7000000000000003E-2</v>
      </c>
      <c r="K638" t="s">
        <v>3254</v>
      </c>
    </row>
    <row r="639" spans="1:11" x14ac:dyDescent="0.35">
      <c r="A639" s="3" t="s">
        <v>1691</v>
      </c>
      <c r="B639" s="3">
        <v>75</v>
      </c>
      <c r="C639" s="3">
        <v>23</v>
      </c>
      <c r="D639" s="3" t="s">
        <v>1633</v>
      </c>
      <c r="E639" s="4" t="s">
        <v>1692</v>
      </c>
      <c r="F639" s="4" t="s">
        <v>434</v>
      </c>
      <c r="G639" s="8">
        <v>12028322</v>
      </c>
      <c r="H639" s="8">
        <v>11249711</v>
      </c>
      <c r="I639" s="8">
        <v>-778611</v>
      </c>
      <c r="J639" s="9">
        <v>-6.5000000000000002E-2</v>
      </c>
      <c r="K639" t="s">
        <v>3254</v>
      </c>
    </row>
    <row r="640" spans="1:11" x14ac:dyDescent="0.35">
      <c r="A640" s="3" t="s">
        <v>1023</v>
      </c>
      <c r="B640" s="3">
        <v>12</v>
      </c>
      <c r="C640" s="3">
        <v>18</v>
      </c>
      <c r="D640" s="3" t="s">
        <v>965</v>
      </c>
      <c r="E640" s="4" t="s">
        <v>1024</v>
      </c>
      <c r="F640" s="4" t="s">
        <v>29</v>
      </c>
      <c r="G640" s="8">
        <v>9842703</v>
      </c>
      <c r="H640" s="8">
        <v>9065409</v>
      </c>
      <c r="I640" s="8">
        <v>-777294</v>
      </c>
      <c r="J640" s="9">
        <v>-7.9000000000000001E-2</v>
      </c>
      <c r="K640" t="s">
        <v>3254</v>
      </c>
    </row>
    <row r="641" spans="1:11" x14ac:dyDescent="0.35">
      <c r="A641" s="3" t="s">
        <v>2223</v>
      </c>
      <c r="B641" s="3">
        <v>25</v>
      </c>
      <c r="C641" s="3">
        <v>19</v>
      </c>
      <c r="D641" s="3" t="s">
        <v>2205</v>
      </c>
      <c r="E641" s="4" t="s">
        <v>2224</v>
      </c>
      <c r="F641" s="4" t="s">
        <v>21</v>
      </c>
      <c r="G641" s="8">
        <v>12054221</v>
      </c>
      <c r="H641" s="8">
        <v>11277434</v>
      </c>
      <c r="I641" s="8">
        <v>-776787</v>
      </c>
      <c r="J641" s="9">
        <v>-6.4000000000000001E-2</v>
      </c>
      <c r="K641" t="s">
        <v>3254</v>
      </c>
    </row>
    <row r="642" spans="1:11" x14ac:dyDescent="0.35">
      <c r="A642" s="3" t="s">
        <v>2820</v>
      </c>
      <c r="B642" s="3">
        <v>9</v>
      </c>
      <c r="C642" s="3">
        <v>16</v>
      </c>
      <c r="D642" s="3" t="s">
        <v>2790</v>
      </c>
      <c r="E642" s="4" t="s">
        <v>2821</v>
      </c>
      <c r="F642" s="4" t="s">
        <v>11</v>
      </c>
      <c r="G642" s="8">
        <v>3579188</v>
      </c>
      <c r="H642" s="8">
        <v>2803637</v>
      </c>
      <c r="I642" s="8">
        <v>-775551</v>
      </c>
      <c r="J642" s="9">
        <v>-0.217</v>
      </c>
      <c r="K642" t="s">
        <v>3254</v>
      </c>
    </row>
    <row r="643" spans="1:11" x14ac:dyDescent="0.35">
      <c r="A643" s="3" t="s">
        <v>2039</v>
      </c>
      <c r="B643" s="3">
        <v>19</v>
      </c>
      <c r="C643" s="3">
        <v>37</v>
      </c>
      <c r="D643" s="3" t="s">
        <v>2035</v>
      </c>
      <c r="E643" s="4" t="s">
        <v>2040</v>
      </c>
      <c r="F643" s="4" t="s">
        <v>11</v>
      </c>
      <c r="G643" s="8">
        <v>5733365</v>
      </c>
      <c r="H643" s="8">
        <v>4959007</v>
      </c>
      <c r="I643" s="8">
        <v>-774358</v>
      </c>
      <c r="J643" s="9">
        <v>-0.13500000000000001</v>
      </c>
      <c r="K643" t="s">
        <v>3254</v>
      </c>
    </row>
    <row r="644" spans="1:11" x14ac:dyDescent="0.35">
      <c r="A644" s="3" t="s">
        <v>493</v>
      </c>
      <c r="B644" s="3">
        <v>2</v>
      </c>
      <c r="C644" s="3">
        <v>3</v>
      </c>
      <c r="D644" s="3" t="s">
        <v>491</v>
      </c>
      <c r="E644" s="4" t="s">
        <v>494</v>
      </c>
      <c r="F644" s="4" t="s">
        <v>11</v>
      </c>
      <c r="G644" s="8">
        <v>6711770</v>
      </c>
      <c r="H644" s="8">
        <v>5937497</v>
      </c>
      <c r="I644" s="8">
        <v>-774273</v>
      </c>
      <c r="J644" s="9">
        <v>-0.115</v>
      </c>
      <c r="K644" t="s">
        <v>3254</v>
      </c>
    </row>
    <row r="645" spans="1:11" x14ac:dyDescent="0.35">
      <c r="A645" s="3" t="s">
        <v>1630</v>
      </c>
      <c r="B645" s="3">
        <v>75</v>
      </c>
      <c r="C645" s="3">
        <v>25</v>
      </c>
      <c r="D645" s="3" t="s">
        <v>1592</v>
      </c>
      <c r="E645" s="4" t="s">
        <v>1631</v>
      </c>
      <c r="F645" s="4" t="s">
        <v>11</v>
      </c>
      <c r="G645" s="8">
        <v>21366814</v>
      </c>
      <c r="H645" s="8">
        <v>20594027</v>
      </c>
      <c r="I645" s="8">
        <v>-772787</v>
      </c>
      <c r="J645" s="9">
        <v>-3.5999999999999997E-2</v>
      </c>
      <c r="K645" t="s">
        <v>3254</v>
      </c>
    </row>
    <row r="646" spans="1:11" x14ac:dyDescent="0.35">
      <c r="A646" s="3" t="s">
        <v>1046</v>
      </c>
      <c r="B646" s="3">
        <v>9</v>
      </c>
      <c r="C646" s="3">
        <v>15</v>
      </c>
      <c r="D646" s="3" t="s">
        <v>1040</v>
      </c>
      <c r="E646" s="4" t="s">
        <v>1047</v>
      </c>
      <c r="F646" s="4" t="s">
        <v>21</v>
      </c>
      <c r="G646" s="8">
        <v>6581934</v>
      </c>
      <c r="H646" s="8">
        <v>5810575</v>
      </c>
      <c r="I646" s="8">
        <v>-771359</v>
      </c>
      <c r="J646" s="9">
        <v>-0.11700000000000001</v>
      </c>
      <c r="K646" t="s">
        <v>3254</v>
      </c>
    </row>
    <row r="647" spans="1:11" x14ac:dyDescent="0.35">
      <c r="A647" s="3" t="s">
        <v>1765</v>
      </c>
      <c r="B647" s="3">
        <v>2</v>
      </c>
      <c r="C647" s="3">
        <v>1</v>
      </c>
      <c r="D647" s="3" t="s">
        <v>1739</v>
      </c>
      <c r="E647" s="4" t="s">
        <v>1766</v>
      </c>
      <c r="F647" s="4" t="s">
        <v>26</v>
      </c>
      <c r="G647" s="8">
        <v>9769244</v>
      </c>
      <c r="H647" s="8">
        <v>8998933</v>
      </c>
      <c r="I647" s="8">
        <v>-770311</v>
      </c>
      <c r="J647" s="9">
        <v>-7.9000000000000001E-2</v>
      </c>
      <c r="K647" t="s">
        <v>3254</v>
      </c>
    </row>
    <row r="648" spans="1:11" x14ac:dyDescent="0.35">
      <c r="A648" s="3" t="s">
        <v>2402</v>
      </c>
      <c r="B648" s="3">
        <v>5</v>
      </c>
      <c r="C648" s="3">
        <v>9</v>
      </c>
      <c r="D648" s="3" t="s">
        <v>2354</v>
      </c>
      <c r="E648" s="4" t="s">
        <v>2403</v>
      </c>
      <c r="F648" s="4" t="s">
        <v>21</v>
      </c>
      <c r="G648" s="8">
        <v>7209608</v>
      </c>
      <c r="H648" s="8">
        <v>6439477</v>
      </c>
      <c r="I648" s="8">
        <v>-770131</v>
      </c>
      <c r="J648" s="9">
        <v>-0.107</v>
      </c>
      <c r="K648" t="s">
        <v>3254</v>
      </c>
    </row>
    <row r="649" spans="1:11" x14ac:dyDescent="0.35">
      <c r="A649" s="3" t="s">
        <v>2546</v>
      </c>
      <c r="B649" s="3">
        <v>2</v>
      </c>
      <c r="C649" s="3">
        <v>2</v>
      </c>
      <c r="D649" s="3" t="s">
        <v>2492</v>
      </c>
      <c r="E649" s="4" t="s">
        <v>2547</v>
      </c>
      <c r="F649" s="4" t="s">
        <v>21</v>
      </c>
      <c r="G649" s="8">
        <v>6918092</v>
      </c>
      <c r="H649" s="8">
        <v>6149489</v>
      </c>
      <c r="I649" s="8">
        <v>-768603</v>
      </c>
      <c r="J649" s="9">
        <v>-0.111</v>
      </c>
      <c r="K649" t="s">
        <v>3254</v>
      </c>
    </row>
    <row r="650" spans="1:11" x14ac:dyDescent="0.35">
      <c r="A650" s="3" t="s">
        <v>2217</v>
      </c>
      <c r="B650" s="3">
        <v>25</v>
      </c>
      <c r="C650" s="3">
        <v>19</v>
      </c>
      <c r="D650" s="3" t="s">
        <v>2205</v>
      </c>
      <c r="E650" s="4" t="s">
        <v>2218</v>
      </c>
      <c r="F650" s="4" t="s">
        <v>21</v>
      </c>
      <c r="G650" s="8">
        <v>9185607</v>
      </c>
      <c r="H650" s="8">
        <v>8417343</v>
      </c>
      <c r="I650" s="8">
        <v>-768264</v>
      </c>
      <c r="J650" s="9">
        <v>-8.4000000000000005E-2</v>
      </c>
      <c r="K650" t="s">
        <v>3254</v>
      </c>
    </row>
    <row r="651" spans="1:11" x14ac:dyDescent="0.35">
      <c r="A651" s="3" t="s">
        <v>2806</v>
      </c>
      <c r="B651" s="3">
        <v>9</v>
      </c>
      <c r="C651" s="3">
        <v>16</v>
      </c>
      <c r="D651" s="3" t="s">
        <v>2790</v>
      </c>
      <c r="E651" s="4" t="s">
        <v>2807</v>
      </c>
      <c r="F651" s="4" t="s">
        <v>29</v>
      </c>
      <c r="G651" s="8">
        <v>9444303</v>
      </c>
      <c r="H651" s="8">
        <v>8676047</v>
      </c>
      <c r="I651" s="8">
        <v>-768256</v>
      </c>
      <c r="J651" s="9">
        <v>-8.1000000000000003E-2</v>
      </c>
      <c r="K651" t="s">
        <v>3254</v>
      </c>
    </row>
    <row r="652" spans="1:11" x14ac:dyDescent="0.35">
      <c r="A652" s="3" t="s">
        <v>1761</v>
      </c>
      <c r="B652" s="3">
        <v>1</v>
      </c>
      <c r="C652" s="3">
        <v>1</v>
      </c>
      <c r="D652" s="3" t="s">
        <v>1739</v>
      </c>
      <c r="E652" s="4" t="s">
        <v>1762</v>
      </c>
      <c r="F652" s="4" t="s">
        <v>11</v>
      </c>
      <c r="G652" s="8">
        <v>7747193</v>
      </c>
      <c r="H652" s="8">
        <v>6979078</v>
      </c>
      <c r="I652" s="8">
        <v>-768115</v>
      </c>
      <c r="J652" s="9">
        <v>-9.9000000000000005E-2</v>
      </c>
      <c r="K652" t="s">
        <v>3254</v>
      </c>
    </row>
    <row r="653" spans="1:11" x14ac:dyDescent="0.35">
      <c r="A653" s="3" t="s">
        <v>12</v>
      </c>
      <c r="B653" s="3">
        <v>3</v>
      </c>
      <c r="C653" s="3">
        <v>7</v>
      </c>
      <c r="D653" s="3" t="s">
        <v>9</v>
      </c>
      <c r="E653" s="4" t="s">
        <v>13</v>
      </c>
      <c r="F653" s="4" t="s">
        <v>14</v>
      </c>
      <c r="G653" s="8">
        <v>8899659</v>
      </c>
      <c r="H653" s="8">
        <v>8132444</v>
      </c>
      <c r="I653" s="8">
        <v>-767215</v>
      </c>
      <c r="J653" s="9">
        <v>-8.5999999999999993E-2</v>
      </c>
      <c r="K653" t="s">
        <v>3254</v>
      </c>
    </row>
    <row r="654" spans="1:11" x14ac:dyDescent="0.35">
      <c r="A654" s="3" t="s">
        <v>995</v>
      </c>
      <c r="B654" s="3">
        <v>8</v>
      </c>
      <c r="C654" s="3">
        <v>18</v>
      </c>
      <c r="D654" s="3" t="s">
        <v>965</v>
      </c>
      <c r="E654" s="4" t="s">
        <v>996</v>
      </c>
      <c r="F654" s="4" t="s">
        <v>21</v>
      </c>
      <c r="G654" s="8">
        <v>7917730</v>
      </c>
      <c r="H654" s="8">
        <v>7152971</v>
      </c>
      <c r="I654" s="8">
        <v>-764759</v>
      </c>
      <c r="J654" s="9">
        <v>-9.7000000000000003E-2</v>
      </c>
      <c r="K654" t="s">
        <v>3254</v>
      </c>
    </row>
    <row r="655" spans="1:11" x14ac:dyDescent="0.35">
      <c r="A655" s="3" t="s">
        <v>940</v>
      </c>
      <c r="B655" s="3">
        <v>10</v>
      </c>
      <c r="C655" s="3">
        <v>11</v>
      </c>
      <c r="D655" s="3" t="s">
        <v>896</v>
      </c>
      <c r="E655" s="4" t="s">
        <v>941</v>
      </c>
      <c r="F655" s="4" t="s">
        <v>21</v>
      </c>
      <c r="G655" s="8">
        <v>6102661</v>
      </c>
      <c r="H655" s="8">
        <v>5339898</v>
      </c>
      <c r="I655" s="8">
        <v>-762763</v>
      </c>
      <c r="J655" s="9">
        <v>-0.125</v>
      </c>
      <c r="K655" t="s">
        <v>3254</v>
      </c>
    </row>
    <row r="656" spans="1:11" x14ac:dyDescent="0.35">
      <c r="A656" s="3" t="s">
        <v>1510</v>
      </c>
      <c r="B656" s="3">
        <v>17</v>
      </c>
      <c r="C656" s="3">
        <v>40</v>
      </c>
      <c r="D656" s="3" t="s">
        <v>1486</v>
      </c>
      <c r="E656" s="4" t="s">
        <v>1511</v>
      </c>
      <c r="F656" s="4" t="s">
        <v>21</v>
      </c>
      <c r="G656" s="8">
        <v>3443260</v>
      </c>
      <c r="H656" s="8">
        <v>2680714</v>
      </c>
      <c r="I656" s="8">
        <v>-762546</v>
      </c>
      <c r="J656" s="9">
        <v>-0.221</v>
      </c>
      <c r="K656" t="s">
        <v>3254</v>
      </c>
    </row>
    <row r="657" spans="1:11" x14ac:dyDescent="0.35">
      <c r="A657" s="3" t="s">
        <v>1359</v>
      </c>
      <c r="B657" s="3">
        <v>31</v>
      </c>
      <c r="C657" s="3">
        <v>49</v>
      </c>
      <c r="D657" s="3" t="s">
        <v>1325</v>
      </c>
      <c r="E657" s="4" t="s">
        <v>1360</v>
      </c>
      <c r="F657" s="4" t="s">
        <v>21</v>
      </c>
      <c r="G657" s="8">
        <v>5639996</v>
      </c>
      <c r="H657" s="8">
        <v>4878963</v>
      </c>
      <c r="I657" s="8">
        <v>-761033</v>
      </c>
      <c r="J657" s="9">
        <v>-0.13500000000000001</v>
      </c>
      <c r="K657" t="s">
        <v>3254</v>
      </c>
    </row>
    <row r="658" spans="1:11" x14ac:dyDescent="0.35">
      <c r="A658" s="3" t="s">
        <v>2935</v>
      </c>
      <c r="B658" s="3">
        <v>26</v>
      </c>
      <c r="C658" s="3">
        <v>20</v>
      </c>
      <c r="D658" s="3" t="s">
        <v>2901</v>
      </c>
      <c r="E658" s="4" t="s">
        <v>2936</v>
      </c>
      <c r="F658" s="4" t="s">
        <v>21</v>
      </c>
      <c r="G658" s="8">
        <v>7131104</v>
      </c>
      <c r="H658" s="8">
        <v>6371207</v>
      </c>
      <c r="I658" s="8">
        <v>-759897</v>
      </c>
      <c r="J658" s="9">
        <v>-0.107</v>
      </c>
      <c r="K658" t="s">
        <v>3254</v>
      </c>
    </row>
    <row r="659" spans="1:11" x14ac:dyDescent="0.35">
      <c r="A659" s="3" t="s">
        <v>1169</v>
      </c>
      <c r="B659" s="3">
        <v>28</v>
      </c>
      <c r="C659" s="3">
        <v>24</v>
      </c>
      <c r="D659" s="3" t="s">
        <v>1127</v>
      </c>
      <c r="E659" s="4" t="s">
        <v>1170</v>
      </c>
      <c r="F659" s="4" t="s">
        <v>21</v>
      </c>
      <c r="G659" s="8">
        <v>8386321</v>
      </c>
      <c r="H659" s="8">
        <v>7628186</v>
      </c>
      <c r="I659" s="8">
        <v>-758135</v>
      </c>
      <c r="J659" s="9">
        <v>-0.09</v>
      </c>
      <c r="K659" t="s">
        <v>3254</v>
      </c>
    </row>
    <row r="660" spans="1:11" x14ac:dyDescent="0.35">
      <c r="A660" s="3" t="s">
        <v>541</v>
      </c>
      <c r="B660" s="3">
        <v>2</v>
      </c>
      <c r="C660" s="3">
        <v>3</v>
      </c>
      <c r="D660" s="3" t="s">
        <v>491</v>
      </c>
      <c r="E660" s="4" t="s">
        <v>542</v>
      </c>
      <c r="F660" s="4" t="s">
        <v>21</v>
      </c>
      <c r="G660" s="8">
        <v>6480457</v>
      </c>
      <c r="H660" s="8">
        <v>5722432</v>
      </c>
      <c r="I660" s="8">
        <v>-758025</v>
      </c>
      <c r="J660" s="9">
        <v>-0.11700000000000001</v>
      </c>
      <c r="K660" t="s">
        <v>3254</v>
      </c>
    </row>
    <row r="661" spans="1:11" x14ac:dyDescent="0.35">
      <c r="A661" s="3" t="s">
        <v>843</v>
      </c>
      <c r="B661" s="3">
        <v>6</v>
      </c>
      <c r="C661" s="3">
        <v>10</v>
      </c>
      <c r="D661" s="3" t="s">
        <v>813</v>
      </c>
      <c r="E661" s="4" t="s">
        <v>844</v>
      </c>
      <c r="F661" s="4" t="s">
        <v>14</v>
      </c>
      <c r="G661" s="8">
        <v>5988992</v>
      </c>
      <c r="H661" s="8">
        <v>5231628</v>
      </c>
      <c r="I661" s="8">
        <v>-757364</v>
      </c>
      <c r="J661" s="9">
        <v>-0.126</v>
      </c>
      <c r="K661" t="s">
        <v>3254</v>
      </c>
    </row>
    <row r="662" spans="1:11" x14ac:dyDescent="0.35">
      <c r="A662" s="3" t="s">
        <v>210</v>
      </c>
      <c r="B662" s="3">
        <v>15</v>
      </c>
      <c r="C662" s="3">
        <v>38</v>
      </c>
      <c r="D662" s="3" t="s">
        <v>180</v>
      </c>
      <c r="E662" s="4" t="s">
        <v>211</v>
      </c>
      <c r="F662" s="4" t="s">
        <v>11</v>
      </c>
      <c r="G662" s="8">
        <v>16221040</v>
      </c>
      <c r="H662" s="8">
        <v>15465141</v>
      </c>
      <c r="I662" s="8">
        <v>-755899</v>
      </c>
      <c r="J662" s="9">
        <v>-4.7E-2</v>
      </c>
      <c r="K662" t="s">
        <v>3254</v>
      </c>
    </row>
    <row r="663" spans="1:11" x14ac:dyDescent="0.35">
      <c r="A663" s="3" t="s">
        <v>2164</v>
      </c>
      <c r="B663" s="3">
        <v>16</v>
      </c>
      <c r="C663" s="3">
        <v>36</v>
      </c>
      <c r="D663" s="3" t="s">
        <v>2128</v>
      </c>
      <c r="E663" s="4" t="s">
        <v>2165</v>
      </c>
      <c r="F663" s="4" t="s">
        <v>21</v>
      </c>
      <c r="G663" s="8">
        <v>8220976</v>
      </c>
      <c r="H663" s="8">
        <v>7465383</v>
      </c>
      <c r="I663" s="8">
        <v>-755593</v>
      </c>
      <c r="J663" s="9">
        <v>-9.1999999999999998E-2</v>
      </c>
      <c r="K663" t="s">
        <v>3254</v>
      </c>
    </row>
    <row r="664" spans="1:11" x14ac:dyDescent="0.35">
      <c r="A664" s="3" t="s">
        <v>2388</v>
      </c>
      <c r="B664" s="3">
        <v>5</v>
      </c>
      <c r="C664" s="3">
        <v>9</v>
      </c>
      <c r="D664" s="3" t="s">
        <v>2354</v>
      </c>
      <c r="E664" s="4" t="s">
        <v>2389</v>
      </c>
      <c r="F664" s="4" t="s">
        <v>26</v>
      </c>
      <c r="G664" s="8">
        <v>6734296</v>
      </c>
      <c r="H664" s="8">
        <v>5978746</v>
      </c>
      <c r="I664" s="8">
        <v>-755550</v>
      </c>
      <c r="J664" s="9">
        <v>-0.112</v>
      </c>
      <c r="K664" t="s">
        <v>3254</v>
      </c>
    </row>
    <row r="665" spans="1:11" x14ac:dyDescent="0.35">
      <c r="A665" s="3" t="s">
        <v>810</v>
      </c>
      <c r="B665" s="3">
        <v>31</v>
      </c>
      <c r="C665" s="3">
        <v>50</v>
      </c>
      <c r="D665" s="3" t="s">
        <v>770</v>
      </c>
      <c r="E665" s="4" t="s">
        <v>811</v>
      </c>
      <c r="F665" s="4" t="s">
        <v>21</v>
      </c>
      <c r="G665" s="8">
        <v>9237343</v>
      </c>
      <c r="H665" s="8">
        <v>8482301</v>
      </c>
      <c r="I665" s="8">
        <v>-755042</v>
      </c>
      <c r="J665" s="9">
        <v>-8.2000000000000003E-2</v>
      </c>
      <c r="K665" t="s">
        <v>3254</v>
      </c>
    </row>
    <row r="666" spans="1:11" x14ac:dyDescent="0.35">
      <c r="A666" s="3" t="s">
        <v>1181</v>
      </c>
      <c r="B666" s="3">
        <v>28</v>
      </c>
      <c r="C666" s="3">
        <v>24</v>
      </c>
      <c r="D666" s="3" t="s">
        <v>1127</v>
      </c>
      <c r="E666" s="4" t="s">
        <v>1182</v>
      </c>
      <c r="F666" s="4" t="s">
        <v>11</v>
      </c>
      <c r="G666" s="8">
        <v>2971745</v>
      </c>
      <c r="H666" s="8">
        <v>2217594</v>
      </c>
      <c r="I666" s="8">
        <v>-754151</v>
      </c>
      <c r="J666" s="9">
        <v>-0.254</v>
      </c>
      <c r="K666" t="s">
        <v>3254</v>
      </c>
    </row>
    <row r="667" spans="1:11" x14ac:dyDescent="0.35">
      <c r="A667" s="3" t="s">
        <v>2952</v>
      </c>
      <c r="B667" s="3">
        <v>8</v>
      </c>
      <c r="C667" s="3">
        <v>13</v>
      </c>
      <c r="D667" s="3" t="s">
        <v>2940</v>
      </c>
      <c r="E667" s="4" t="s">
        <v>2953</v>
      </c>
      <c r="F667" s="4" t="s">
        <v>21</v>
      </c>
      <c r="G667" s="8">
        <v>11135075</v>
      </c>
      <c r="H667" s="8">
        <v>10381996</v>
      </c>
      <c r="I667" s="8">
        <v>-753079</v>
      </c>
      <c r="J667" s="9">
        <v>-6.8000000000000005E-2</v>
      </c>
      <c r="K667" t="s">
        <v>3254</v>
      </c>
    </row>
    <row r="668" spans="1:11" x14ac:dyDescent="0.35">
      <c r="A668" s="3" t="s">
        <v>53</v>
      </c>
      <c r="B668" s="3">
        <v>6</v>
      </c>
      <c r="C668" s="3">
        <v>7</v>
      </c>
      <c r="D668" s="3" t="s">
        <v>9</v>
      </c>
      <c r="E668" s="4" t="s">
        <v>54</v>
      </c>
      <c r="F668" s="4" t="s">
        <v>21</v>
      </c>
      <c r="G668" s="8">
        <v>5833992</v>
      </c>
      <c r="H668" s="8">
        <v>5081786</v>
      </c>
      <c r="I668" s="8">
        <v>-752206</v>
      </c>
      <c r="J668" s="9">
        <v>-0.129</v>
      </c>
      <c r="K668" t="s">
        <v>3254</v>
      </c>
    </row>
    <row r="669" spans="1:11" x14ac:dyDescent="0.35">
      <c r="A669" s="3" t="s">
        <v>2077</v>
      </c>
      <c r="B669" s="3">
        <v>19</v>
      </c>
      <c r="C669" s="3">
        <v>37</v>
      </c>
      <c r="D669" s="3" t="s">
        <v>2035</v>
      </c>
      <c r="E669" s="4" t="s">
        <v>2078</v>
      </c>
      <c r="F669" s="4" t="s">
        <v>14</v>
      </c>
      <c r="G669" s="8">
        <v>6380458</v>
      </c>
      <c r="H669" s="8">
        <v>5631711</v>
      </c>
      <c r="I669" s="8">
        <v>-748747</v>
      </c>
      <c r="J669" s="9">
        <v>-0.11700000000000001</v>
      </c>
      <c r="K669" t="s">
        <v>3254</v>
      </c>
    </row>
    <row r="670" spans="1:11" x14ac:dyDescent="0.35">
      <c r="A670" s="3" t="s">
        <v>2982</v>
      </c>
      <c r="B670" s="3">
        <v>11</v>
      </c>
      <c r="C670" s="3">
        <v>13</v>
      </c>
      <c r="D670" s="3" t="s">
        <v>2940</v>
      </c>
      <c r="E670" s="4" t="s">
        <v>2983</v>
      </c>
      <c r="F670" s="4" t="s">
        <v>14</v>
      </c>
      <c r="G670" s="8">
        <v>7404181</v>
      </c>
      <c r="H670" s="8">
        <v>6657546</v>
      </c>
      <c r="I670" s="8">
        <v>-746635</v>
      </c>
      <c r="J670" s="9">
        <v>-0.10100000000000001</v>
      </c>
      <c r="K670" t="s">
        <v>3254</v>
      </c>
    </row>
    <row r="671" spans="1:11" x14ac:dyDescent="0.35">
      <c r="A671" s="3" t="s">
        <v>3075</v>
      </c>
      <c r="B671" s="3">
        <v>28</v>
      </c>
      <c r="C671" s="3">
        <v>27</v>
      </c>
      <c r="D671" s="3" t="s">
        <v>3067</v>
      </c>
      <c r="E671" s="4" t="s">
        <v>3076</v>
      </c>
      <c r="F671" s="4" t="s">
        <v>29</v>
      </c>
      <c r="G671" s="8">
        <v>6057083</v>
      </c>
      <c r="H671" s="8">
        <v>5311482</v>
      </c>
      <c r="I671" s="8">
        <v>-745601</v>
      </c>
      <c r="J671" s="9">
        <v>-0.123</v>
      </c>
      <c r="K671" t="s">
        <v>3254</v>
      </c>
    </row>
    <row r="672" spans="1:11" x14ac:dyDescent="0.35">
      <c r="A672" s="3" t="s">
        <v>2787</v>
      </c>
      <c r="B672" s="3">
        <v>75</v>
      </c>
      <c r="C672" s="3">
        <v>29</v>
      </c>
      <c r="D672" s="3" t="s">
        <v>2753</v>
      </c>
      <c r="E672" s="4" t="s">
        <v>2788</v>
      </c>
      <c r="F672" s="4" t="s">
        <v>434</v>
      </c>
      <c r="G672" s="8">
        <v>24895424</v>
      </c>
      <c r="H672" s="8">
        <v>24151358</v>
      </c>
      <c r="I672" s="8">
        <v>-744066</v>
      </c>
      <c r="J672" s="9">
        <v>-0.03</v>
      </c>
      <c r="K672" t="s">
        <v>3254</v>
      </c>
    </row>
    <row r="673" spans="1:11" x14ac:dyDescent="0.35">
      <c r="A673" s="3" t="s">
        <v>2651</v>
      </c>
      <c r="B673" s="3">
        <v>12</v>
      </c>
      <c r="C673" s="3">
        <v>17</v>
      </c>
      <c r="D673" s="3" t="s">
        <v>2565</v>
      </c>
      <c r="E673" s="4" t="s">
        <v>2652</v>
      </c>
      <c r="F673" s="4" t="s">
        <v>11</v>
      </c>
      <c r="G673" s="8">
        <v>3996865</v>
      </c>
      <c r="H673" s="8">
        <v>3254350</v>
      </c>
      <c r="I673" s="8">
        <v>-742515</v>
      </c>
      <c r="J673" s="9">
        <v>-0.186</v>
      </c>
      <c r="K673" t="s">
        <v>3254</v>
      </c>
    </row>
    <row r="674" spans="1:11" x14ac:dyDescent="0.35">
      <c r="A674" s="3" t="s">
        <v>1131</v>
      </c>
      <c r="B674" s="3">
        <v>25</v>
      </c>
      <c r="C674" s="3">
        <v>24</v>
      </c>
      <c r="D674" s="3" t="s">
        <v>1127</v>
      </c>
      <c r="E674" s="4" t="s">
        <v>1132</v>
      </c>
      <c r="F674" s="4" t="s">
        <v>11</v>
      </c>
      <c r="G674" s="8">
        <v>2691155</v>
      </c>
      <c r="H674" s="8">
        <v>1948894</v>
      </c>
      <c r="I674" s="8">
        <v>-742261</v>
      </c>
      <c r="J674" s="9">
        <v>-0.27600000000000002</v>
      </c>
      <c r="K674" t="s">
        <v>3254</v>
      </c>
    </row>
    <row r="675" spans="1:11" x14ac:dyDescent="0.35">
      <c r="A675" s="3" t="s">
        <v>2313</v>
      </c>
      <c r="B675" s="3">
        <v>14</v>
      </c>
      <c r="C675" s="3">
        <v>33</v>
      </c>
      <c r="D675" s="3" t="s">
        <v>2277</v>
      </c>
      <c r="E675" s="4" t="s">
        <v>2314</v>
      </c>
      <c r="F675" s="4" t="s">
        <v>14</v>
      </c>
      <c r="G675" s="8">
        <v>5137555</v>
      </c>
      <c r="H675" s="8">
        <v>4395864</v>
      </c>
      <c r="I675" s="8">
        <v>-741691</v>
      </c>
      <c r="J675" s="9">
        <v>-0.14399999999999999</v>
      </c>
      <c r="K675" t="s">
        <v>3254</v>
      </c>
    </row>
    <row r="676" spans="1:11" x14ac:dyDescent="0.35">
      <c r="A676" s="3" t="s">
        <v>1094</v>
      </c>
      <c r="B676" s="3">
        <v>10</v>
      </c>
      <c r="C676" s="3">
        <v>15</v>
      </c>
      <c r="D676" s="3" t="s">
        <v>1040</v>
      </c>
      <c r="E676" s="4" t="s">
        <v>1095</v>
      </c>
      <c r="F676" s="4" t="s">
        <v>26</v>
      </c>
      <c r="G676" s="8">
        <v>6743576</v>
      </c>
      <c r="H676" s="8">
        <v>6002411</v>
      </c>
      <c r="I676" s="8">
        <v>-741165</v>
      </c>
      <c r="J676" s="9">
        <v>-0.11</v>
      </c>
      <c r="K676" t="s">
        <v>3254</v>
      </c>
    </row>
    <row r="677" spans="1:11" x14ac:dyDescent="0.35">
      <c r="A677" s="3" t="s">
        <v>987</v>
      </c>
      <c r="B677" s="3">
        <v>8</v>
      </c>
      <c r="C677" s="3">
        <v>18</v>
      </c>
      <c r="D677" s="3" t="s">
        <v>965</v>
      </c>
      <c r="E677" s="4" t="s">
        <v>988</v>
      </c>
      <c r="F677" s="4" t="s">
        <v>21</v>
      </c>
      <c r="G677" s="8">
        <v>7607190</v>
      </c>
      <c r="H677" s="8">
        <v>6866470</v>
      </c>
      <c r="I677" s="8">
        <v>-740720</v>
      </c>
      <c r="J677" s="9">
        <v>-9.7000000000000003E-2</v>
      </c>
      <c r="K677" t="s">
        <v>3254</v>
      </c>
    </row>
    <row r="678" spans="1:11" x14ac:dyDescent="0.35">
      <c r="A678" s="3" t="s">
        <v>1345</v>
      </c>
      <c r="B678" s="3">
        <v>31</v>
      </c>
      <c r="C678" s="3">
        <v>49</v>
      </c>
      <c r="D678" s="3" t="s">
        <v>1325</v>
      </c>
      <c r="E678" s="4" t="s">
        <v>1346</v>
      </c>
      <c r="F678" s="4" t="s">
        <v>21</v>
      </c>
      <c r="G678" s="8">
        <v>7352680</v>
      </c>
      <c r="H678" s="8">
        <v>6612614</v>
      </c>
      <c r="I678" s="8">
        <v>-740066</v>
      </c>
      <c r="J678" s="9">
        <v>-0.10100000000000001</v>
      </c>
      <c r="K678" t="s">
        <v>3254</v>
      </c>
    </row>
    <row r="679" spans="1:11" x14ac:dyDescent="0.35">
      <c r="A679" s="3" t="s">
        <v>2504</v>
      </c>
      <c r="B679" s="3">
        <v>1</v>
      </c>
      <c r="C679" s="3">
        <v>2</v>
      </c>
      <c r="D679" s="3" t="s">
        <v>2492</v>
      </c>
      <c r="E679" s="4" t="s">
        <v>2505</v>
      </c>
      <c r="F679" s="4" t="s">
        <v>26</v>
      </c>
      <c r="G679" s="8">
        <v>5463498</v>
      </c>
      <c r="H679" s="8">
        <v>4724001</v>
      </c>
      <c r="I679" s="8">
        <v>-739497</v>
      </c>
      <c r="J679" s="9">
        <v>-0.13500000000000001</v>
      </c>
      <c r="K679" t="s">
        <v>3254</v>
      </c>
    </row>
    <row r="680" spans="1:11" x14ac:dyDescent="0.35">
      <c r="A680" s="3" t="s">
        <v>1398</v>
      </c>
      <c r="B680" s="3">
        <v>24</v>
      </c>
      <c r="C680" s="3">
        <v>30</v>
      </c>
      <c r="D680" s="3" t="s">
        <v>1384</v>
      </c>
      <c r="E680" s="4" t="s">
        <v>1399</v>
      </c>
      <c r="F680" s="4" t="s">
        <v>21</v>
      </c>
      <c r="G680" s="8">
        <v>9087142</v>
      </c>
      <c r="H680" s="8">
        <v>8349163</v>
      </c>
      <c r="I680" s="8">
        <v>-737979</v>
      </c>
      <c r="J680" s="9">
        <v>-8.1000000000000003E-2</v>
      </c>
      <c r="K680" t="s">
        <v>3254</v>
      </c>
    </row>
    <row r="681" spans="1:11" x14ac:dyDescent="0.35">
      <c r="A681" s="3" t="s">
        <v>1133</v>
      </c>
      <c r="B681" s="3">
        <v>25</v>
      </c>
      <c r="C681" s="3">
        <v>24</v>
      </c>
      <c r="D681" s="3" t="s">
        <v>1127</v>
      </c>
      <c r="E681" s="4" t="s">
        <v>1134</v>
      </c>
      <c r="F681" s="4" t="s">
        <v>21</v>
      </c>
      <c r="G681" s="8">
        <v>7858601</v>
      </c>
      <c r="H681" s="8">
        <v>7120931</v>
      </c>
      <c r="I681" s="8">
        <v>-737670</v>
      </c>
      <c r="J681" s="9">
        <v>-9.4E-2</v>
      </c>
      <c r="K681" t="s">
        <v>3254</v>
      </c>
    </row>
    <row r="682" spans="1:11" x14ac:dyDescent="0.35">
      <c r="A682" s="3" t="s">
        <v>1064</v>
      </c>
      <c r="B682" s="3">
        <v>10</v>
      </c>
      <c r="C682" s="3">
        <v>15</v>
      </c>
      <c r="D682" s="3" t="s">
        <v>1040</v>
      </c>
      <c r="E682" s="4" t="s">
        <v>1065</v>
      </c>
      <c r="F682" s="4" t="s">
        <v>11</v>
      </c>
      <c r="G682" s="8">
        <v>5733732</v>
      </c>
      <c r="H682" s="8">
        <v>4996397</v>
      </c>
      <c r="I682" s="8">
        <v>-737335</v>
      </c>
      <c r="J682" s="9">
        <v>-0.129</v>
      </c>
      <c r="K682" t="s">
        <v>3254</v>
      </c>
    </row>
    <row r="683" spans="1:11" x14ac:dyDescent="0.35">
      <c r="A683" s="3" t="s">
        <v>2510</v>
      </c>
      <c r="B683" s="3">
        <v>1</v>
      </c>
      <c r="C683" s="3">
        <v>2</v>
      </c>
      <c r="D683" s="3" t="s">
        <v>2492</v>
      </c>
      <c r="E683" s="4" t="s">
        <v>2511</v>
      </c>
      <c r="F683" s="4" t="s">
        <v>21</v>
      </c>
      <c r="G683" s="8">
        <v>4632557</v>
      </c>
      <c r="H683" s="8">
        <v>3896375</v>
      </c>
      <c r="I683" s="8">
        <v>-736182</v>
      </c>
      <c r="J683" s="9">
        <v>-0.159</v>
      </c>
      <c r="K683" t="s">
        <v>3254</v>
      </c>
    </row>
    <row r="684" spans="1:11" x14ac:dyDescent="0.35">
      <c r="A684" s="3" t="s">
        <v>1235</v>
      </c>
      <c r="B684" s="3">
        <v>14</v>
      </c>
      <c r="C684" s="3">
        <v>34</v>
      </c>
      <c r="D684" s="3" t="s">
        <v>1194</v>
      </c>
      <c r="E684" s="4" t="s">
        <v>1236</v>
      </c>
      <c r="F684" s="4" t="s">
        <v>29</v>
      </c>
      <c r="G684" s="8">
        <v>4760071</v>
      </c>
      <c r="H684" s="8">
        <v>4024520</v>
      </c>
      <c r="I684" s="8">
        <v>-735551</v>
      </c>
      <c r="J684" s="9">
        <v>-0.155</v>
      </c>
      <c r="K684" t="s">
        <v>3254</v>
      </c>
    </row>
    <row r="685" spans="1:11" x14ac:dyDescent="0.35">
      <c r="A685" s="3" t="s">
        <v>802</v>
      </c>
      <c r="B685" s="3">
        <v>31</v>
      </c>
      <c r="C685" s="3">
        <v>50</v>
      </c>
      <c r="D685" s="3" t="s">
        <v>770</v>
      </c>
      <c r="E685" s="4" t="s">
        <v>803</v>
      </c>
      <c r="F685" s="4" t="s">
        <v>21</v>
      </c>
      <c r="G685" s="8">
        <v>7214184</v>
      </c>
      <c r="H685" s="8">
        <v>6481717</v>
      </c>
      <c r="I685" s="8">
        <v>-732467</v>
      </c>
      <c r="J685" s="9">
        <v>-0.10199999999999999</v>
      </c>
      <c r="K685" t="s">
        <v>3254</v>
      </c>
    </row>
    <row r="686" spans="1:11" x14ac:dyDescent="0.35">
      <c r="A686" s="3" t="s">
        <v>1669</v>
      </c>
      <c r="B686" s="3">
        <v>26</v>
      </c>
      <c r="C686" s="3">
        <v>23</v>
      </c>
      <c r="D686" s="3" t="s">
        <v>1633</v>
      </c>
      <c r="E686" s="4" t="s">
        <v>1670</v>
      </c>
      <c r="F686" s="4" t="s">
        <v>11</v>
      </c>
      <c r="G686" s="8">
        <v>11762181</v>
      </c>
      <c r="H686" s="8">
        <v>11029809</v>
      </c>
      <c r="I686" s="8">
        <v>-732372</v>
      </c>
      <c r="J686" s="9">
        <v>-6.2E-2</v>
      </c>
      <c r="K686" t="s">
        <v>3254</v>
      </c>
    </row>
    <row r="687" spans="1:11" x14ac:dyDescent="0.35">
      <c r="A687" s="3" t="s">
        <v>732</v>
      </c>
      <c r="B687" s="3">
        <v>29</v>
      </c>
      <c r="C687" s="3">
        <v>31</v>
      </c>
      <c r="D687" s="3" t="s">
        <v>672</v>
      </c>
      <c r="E687" s="4" t="s">
        <v>733</v>
      </c>
      <c r="F687" s="4" t="s">
        <v>14</v>
      </c>
      <c r="G687" s="8">
        <v>3346658</v>
      </c>
      <c r="H687" s="8">
        <v>2615696</v>
      </c>
      <c r="I687" s="8">
        <v>-730962</v>
      </c>
      <c r="J687" s="9">
        <v>-0.218</v>
      </c>
      <c r="K687" t="s">
        <v>3254</v>
      </c>
    </row>
    <row r="688" spans="1:11" x14ac:dyDescent="0.35">
      <c r="A688" s="3" t="s">
        <v>1322</v>
      </c>
      <c r="B688" s="3">
        <v>75</v>
      </c>
      <c r="C688" s="3">
        <v>39</v>
      </c>
      <c r="D688" s="3" t="s">
        <v>1268</v>
      </c>
      <c r="E688" s="4" t="s">
        <v>1323</v>
      </c>
      <c r="F688" s="4" t="s">
        <v>434</v>
      </c>
      <c r="G688" s="8">
        <v>16118875</v>
      </c>
      <c r="H688" s="8">
        <v>15388142</v>
      </c>
      <c r="I688" s="8">
        <v>-730733</v>
      </c>
      <c r="J688" s="9">
        <v>-4.4999999999999998E-2</v>
      </c>
      <c r="K688" t="s">
        <v>3254</v>
      </c>
    </row>
    <row r="689" spans="1:11" x14ac:dyDescent="0.35">
      <c r="A689" s="3" t="s">
        <v>2569</v>
      </c>
      <c r="B689" s="3">
        <v>7</v>
      </c>
      <c r="C689" s="3">
        <v>17</v>
      </c>
      <c r="D689" s="3" t="s">
        <v>2565</v>
      </c>
      <c r="E689" s="4" t="s">
        <v>2570</v>
      </c>
      <c r="F689" s="4" t="s">
        <v>11</v>
      </c>
      <c r="G689" s="8">
        <v>6275965</v>
      </c>
      <c r="H689" s="8">
        <v>5545531</v>
      </c>
      <c r="I689" s="8">
        <v>-730434</v>
      </c>
      <c r="J689" s="9">
        <v>-0.11600000000000001</v>
      </c>
      <c r="K689" t="s">
        <v>3254</v>
      </c>
    </row>
    <row r="690" spans="1:11" x14ac:dyDescent="0.35">
      <c r="A690" s="3" t="s">
        <v>153</v>
      </c>
      <c r="B690" s="3">
        <v>27</v>
      </c>
      <c r="C690" s="3">
        <v>32</v>
      </c>
      <c r="D690" s="3" t="s">
        <v>121</v>
      </c>
      <c r="E690" s="4" t="s">
        <v>154</v>
      </c>
      <c r="F690" s="4" t="s">
        <v>26</v>
      </c>
      <c r="G690" s="8">
        <v>9830701</v>
      </c>
      <c r="H690" s="8">
        <v>9100595</v>
      </c>
      <c r="I690" s="8">
        <v>-730106</v>
      </c>
      <c r="J690" s="9">
        <v>-7.3999999999999996E-2</v>
      </c>
      <c r="K690" t="s">
        <v>3254</v>
      </c>
    </row>
    <row r="691" spans="1:11" x14ac:dyDescent="0.35">
      <c r="A691" s="3" t="s">
        <v>1092</v>
      </c>
      <c r="B691" s="3">
        <v>10</v>
      </c>
      <c r="C691" s="3">
        <v>15</v>
      </c>
      <c r="D691" s="3" t="s">
        <v>1040</v>
      </c>
      <c r="E691" s="4" t="s">
        <v>1093</v>
      </c>
      <c r="F691" s="4" t="s">
        <v>21</v>
      </c>
      <c r="G691" s="8">
        <v>4081457</v>
      </c>
      <c r="H691" s="8">
        <v>3352152</v>
      </c>
      <c r="I691" s="8">
        <v>-729305</v>
      </c>
      <c r="J691" s="9">
        <v>-0.17899999999999999</v>
      </c>
      <c r="K691" t="s">
        <v>3254</v>
      </c>
    </row>
    <row r="692" spans="1:11" x14ac:dyDescent="0.35">
      <c r="A692" s="3" t="s">
        <v>2506</v>
      </c>
      <c r="B692" s="3">
        <v>1</v>
      </c>
      <c r="C692" s="3">
        <v>2</v>
      </c>
      <c r="D692" s="3" t="s">
        <v>2492</v>
      </c>
      <c r="E692" s="4" t="s">
        <v>2507</v>
      </c>
      <c r="F692" s="4" t="s">
        <v>21</v>
      </c>
      <c r="G692" s="8">
        <v>4567178</v>
      </c>
      <c r="H692" s="8">
        <v>3839393</v>
      </c>
      <c r="I692" s="8">
        <v>-727785</v>
      </c>
      <c r="J692" s="9">
        <v>-0.159</v>
      </c>
      <c r="K692" t="s">
        <v>3254</v>
      </c>
    </row>
    <row r="693" spans="1:11" x14ac:dyDescent="0.35">
      <c r="A693" s="3" t="s">
        <v>2631</v>
      </c>
      <c r="B693" s="3">
        <v>12</v>
      </c>
      <c r="C693" s="3">
        <v>17</v>
      </c>
      <c r="D693" s="3" t="s">
        <v>2565</v>
      </c>
      <c r="E693" s="4" t="s">
        <v>2632</v>
      </c>
      <c r="F693" s="4" t="s">
        <v>11</v>
      </c>
      <c r="G693" s="8">
        <v>2787958</v>
      </c>
      <c r="H693" s="8">
        <v>2060545</v>
      </c>
      <c r="I693" s="8">
        <v>-727413</v>
      </c>
      <c r="J693" s="9">
        <v>-0.26100000000000001</v>
      </c>
      <c r="K693" t="s">
        <v>3254</v>
      </c>
    </row>
    <row r="694" spans="1:11" x14ac:dyDescent="0.35">
      <c r="A694" s="3" t="s">
        <v>1423</v>
      </c>
      <c r="B694" s="3">
        <v>13</v>
      </c>
      <c r="C694" s="3">
        <v>35</v>
      </c>
      <c r="D694" s="3" t="s">
        <v>1421</v>
      </c>
      <c r="E694" s="4" t="s">
        <v>1424</v>
      </c>
      <c r="F694" s="4" t="s">
        <v>11</v>
      </c>
      <c r="G694" s="8">
        <v>9216925</v>
      </c>
      <c r="H694" s="8">
        <v>8489598</v>
      </c>
      <c r="I694" s="8">
        <v>-727327</v>
      </c>
      <c r="J694" s="9">
        <v>-7.9000000000000001E-2</v>
      </c>
      <c r="K694" t="s">
        <v>3254</v>
      </c>
    </row>
    <row r="695" spans="1:11" x14ac:dyDescent="0.35">
      <c r="A695" s="3" t="s">
        <v>873</v>
      </c>
      <c r="B695" s="3">
        <v>6</v>
      </c>
      <c r="C695" s="3">
        <v>10</v>
      </c>
      <c r="D695" s="3" t="s">
        <v>813</v>
      </c>
      <c r="E695" s="4" t="s">
        <v>874</v>
      </c>
      <c r="F695" s="4" t="s">
        <v>26</v>
      </c>
      <c r="G695" s="8">
        <v>8792916</v>
      </c>
      <c r="H695" s="8">
        <v>8065611</v>
      </c>
      <c r="I695" s="8">
        <v>-727305</v>
      </c>
      <c r="J695" s="9">
        <v>-8.3000000000000004E-2</v>
      </c>
      <c r="K695" t="s">
        <v>3254</v>
      </c>
    </row>
    <row r="696" spans="1:11" x14ac:dyDescent="0.35">
      <c r="A696" s="3" t="s">
        <v>2958</v>
      </c>
      <c r="B696" s="3">
        <v>8</v>
      </c>
      <c r="C696" s="3">
        <v>13</v>
      </c>
      <c r="D696" s="3" t="s">
        <v>2940</v>
      </c>
      <c r="E696" s="4" t="s">
        <v>2959</v>
      </c>
      <c r="F696" s="4" t="s">
        <v>11</v>
      </c>
      <c r="G696" s="8">
        <v>5352000</v>
      </c>
      <c r="H696" s="8">
        <v>4624868</v>
      </c>
      <c r="I696" s="8">
        <v>-727132</v>
      </c>
      <c r="J696" s="9">
        <v>-0.13600000000000001</v>
      </c>
      <c r="K696" t="s">
        <v>3254</v>
      </c>
    </row>
    <row r="697" spans="1:11" x14ac:dyDescent="0.35">
      <c r="A697" s="3" t="s">
        <v>1787</v>
      </c>
      <c r="B697" s="3">
        <v>2</v>
      </c>
      <c r="C697" s="3">
        <v>1</v>
      </c>
      <c r="D697" s="3" t="s">
        <v>1739</v>
      </c>
      <c r="E697" s="4" t="s">
        <v>1788</v>
      </c>
      <c r="F697" s="4" t="s">
        <v>11</v>
      </c>
      <c r="G697" s="8">
        <v>6019607</v>
      </c>
      <c r="H697" s="8">
        <v>5296025</v>
      </c>
      <c r="I697" s="8">
        <v>-723582</v>
      </c>
      <c r="J697" s="9">
        <v>-0.12</v>
      </c>
      <c r="K697" t="s">
        <v>3254</v>
      </c>
    </row>
    <row r="698" spans="1:11" x14ac:dyDescent="0.35">
      <c r="A698" s="3" t="s">
        <v>765</v>
      </c>
      <c r="B698" s="3">
        <v>30</v>
      </c>
      <c r="C698" s="3">
        <v>22</v>
      </c>
      <c r="D698" s="3" t="s">
        <v>737</v>
      </c>
      <c r="E698" s="4" t="s">
        <v>766</v>
      </c>
      <c r="F698" s="4" t="s">
        <v>26</v>
      </c>
      <c r="G698" s="8">
        <v>4476135</v>
      </c>
      <c r="H698" s="8">
        <v>3753310</v>
      </c>
      <c r="I698" s="8">
        <v>-722825</v>
      </c>
      <c r="J698" s="9">
        <v>-0.161</v>
      </c>
      <c r="K698" t="s">
        <v>3254</v>
      </c>
    </row>
    <row r="699" spans="1:11" x14ac:dyDescent="0.35">
      <c r="A699" s="3" t="s">
        <v>2822</v>
      </c>
      <c r="B699" s="3">
        <v>9</v>
      </c>
      <c r="C699" s="3">
        <v>16</v>
      </c>
      <c r="D699" s="3" t="s">
        <v>2790</v>
      </c>
      <c r="E699" s="4" t="s">
        <v>2823</v>
      </c>
      <c r="F699" s="4" t="s">
        <v>14</v>
      </c>
      <c r="G699" s="8">
        <v>5918582</v>
      </c>
      <c r="H699" s="8">
        <v>5197156</v>
      </c>
      <c r="I699" s="8">
        <v>-721426</v>
      </c>
      <c r="J699" s="9">
        <v>-0.122</v>
      </c>
      <c r="K699" t="s">
        <v>3254</v>
      </c>
    </row>
    <row r="700" spans="1:11" x14ac:dyDescent="0.35">
      <c r="A700" s="3" t="s">
        <v>2494</v>
      </c>
      <c r="B700" s="3">
        <v>1</v>
      </c>
      <c r="C700" s="3">
        <v>2</v>
      </c>
      <c r="D700" s="3" t="s">
        <v>2492</v>
      </c>
      <c r="E700" s="4" t="s">
        <v>2495</v>
      </c>
      <c r="F700" s="4" t="s">
        <v>21</v>
      </c>
      <c r="G700" s="8">
        <v>4951552</v>
      </c>
      <c r="H700" s="8">
        <v>4230202</v>
      </c>
      <c r="I700" s="8">
        <v>-721350</v>
      </c>
      <c r="J700" s="9">
        <v>-0.14599999999999999</v>
      </c>
      <c r="K700" t="s">
        <v>3254</v>
      </c>
    </row>
    <row r="701" spans="1:11" x14ac:dyDescent="0.35">
      <c r="A701" s="3" t="s">
        <v>2047</v>
      </c>
      <c r="B701" s="3">
        <v>19</v>
      </c>
      <c r="C701" s="3">
        <v>37</v>
      </c>
      <c r="D701" s="3" t="s">
        <v>2035</v>
      </c>
      <c r="E701" s="4" t="s">
        <v>2048</v>
      </c>
      <c r="F701" s="4" t="s">
        <v>14</v>
      </c>
      <c r="G701" s="8">
        <v>5832726</v>
      </c>
      <c r="H701" s="8">
        <v>5113130</v>
      </c>
      <c r="I701" s="8">
        <v>-719596</v>
      </c>
      <c r="J701" s="9">
        <v>-0.123</v>
      </c>
      <c r="K701" t="s">
        <v>3254</v>
      </c>
    </row>
    <row r="702" spans="1:11" x14ac:dyDescent="0.35">
      <c r="A702" s="3" t="s">
        <v>883</v>
      </c>
      <c r="B702" s="3">
        <v>6</v>
      </c>
      <c r="C702" s="3">
        <v>10</v>
      </c>
      <c r="D702" s="3" t="s">
        <v>813</v>
      </c>
      <c r="E702" s="4" t="s">
        <v>884</v>
      </c>
      <c r="F702" s="4" t="s">
        <v>434</v>
      </c>
      <c r="G702" s="8">
        <v>13370621</v>
      </c>
      <c r="H702" s="8">
        <v>12651123</v>
      </c>
      <c r="I702" s="8">
        <v>-719498</v>
      </c>
      <c r="J702" s="9">
        <v>-5.3999999999999999E-2</v>
      </c>
      <c r="K702" t="s">
        <v>3254</v>
      </c>
    </row>
    <row r="703" spans="1:11" x14ac:dyDescent="0.35">
      <c r="A703" s="3" t="s">
        <v>186</v>
      </c>
      <c r="B703" s="3">
        <v>15</v>
      </c>
      <c r="C703" s="3">
        <v>38</v>
      </c>
      <c r="D703" s="3" t="s">
        <v>180</v>
      </c>
      <c r="E703" s="4" t="s">
        <v>187</v>
      </c>
      <c r="F703" s="4" t="s">
        <v>21</v>
      </c>
      <c r="G703" s="8">
        <v>20776352</v>
      </c>
      <c r="H703" s="8">
        <v>20057291</v>
      </c>
      <c r="I703" s="8">
        <v>-719061</v>
      </c>
      <c r="J703" s="9">
        <v>-3.5000000000000003E-2</v>
      </c>
      <c r="K703" t="s">
        <v>3254</v>
      </c>
    </row>
    <row r="704" spans="1:11" x14ac:dyDescent="0.35">
      <c r="A704" s="3" t="s">
        <v>2712</v>
      </c>
      <c r="B704" s="3">
        <v>10</v>
      </c>
      <c r="C704" s="3">
        <v>14</v>
      </c>
      <c r="D704" s="3" t="s">
        <v>2686</v>
      </c>
      <c r="E704" s="4" t="s">
        <v>2713</v>
      </c>
      <c r="F704" s="4" t="s">
        <v>21</v>
      </c>
      <c r="G704" s="8">
        <v>4312569</v>
      </c>
      <c r="H704" s="8">
        <v>3593981</v>
      </c>
      <c r="I704" s="8">
        <v>-718588</v>
      </c>
      <c r="J704" s="9">
        <v>-0.16700000000000001</v>
      </c>
      <c r="K704" t="s">
        <v>3254</v>
      </c>
    </row>
    <row r="705" spans="1:11" x14ac:dyDescent="0.35">
      <c r="A705" s="3" t="s">
        <v>236</v>
      </c>
      <c r="B705" s="3">
        <v>20</v>
      </c>
      <c r="C705" s="3">
        <v>38</v>
      </c>
      <c r="D705" s="3" t="s">
        <v>180</v>
      </c>
      <c r="E705" s="4" t="s">
        <v>237</v>
      </c>
      <c r="F705" s="4" t="s">
        <v>21</v>
      </c>
      <c r="G705" s="8">
        <v>6267259</v>
      </c>
      <c r="H705" s="8">
        <v>5548805</v>
      </c>
      <c r="I705" s="8">
        <v>-718454</v>
      </c>
      <c r="J705" s="9">
        <v>-0.115</v>
      </c>
      <c r="K705" t="s">
        <v>3254</v>
      </c>
    </row>
    <row r="706" spans="1:11" x14ac:dyDescent="0.35">
      <c r="A706" s="3" t="s">
        <v>1946</v>
      </c>
      <c r="B706" s="3">
        <v>24</v>
      </c>
      <c r="C706" s="3">
        <v>21</v>
      </c>
      <c r="D706" s="3" t="s">
        <v>1942</v>
      </c>
      <c r="E706" s="4" t="s">
        <v>1947</v>
      </c>
      <c r="F706" s="4" t="s">
        <v>11</v>
      </c>
      <c r="G706" s="8">
        <v>8662447</v>
      </c>
      <c r="H706" s="8">
        <v>7945448</v>
      </c>
      <c r="I706" s="8">
        <v>-716999</v>
      </c>
      <c r="J706" s="9">
        <v>-8.3000000000000004E-2</v>
      </c>
      <c r="K706" t="s">
        <v>3254</v>
      </c>
    </row>
    <row r="707" spans="1:11" x14ac:dyDescent="0.35">
      <c r="A707" s="3" t="s">
        <v>2331</v>
      </c>
      <c r="B707" s="3">
        <v>14</v>
      </c>
      <c r="C707" s="3">
        <v>33</v>
      </c>
      <c r="D707" s="3" t="s">
        <v>2277</v>
      </c>
      <c r="E707" s="4" t="s">
        <v>2332</v>
      </c>
      <c r="F707" s="4" t="s">
        <v>11</v>
      </c>
      <c r="G707" s="8">
        <v>8331805</v>
      </c>
      <c r="H707" s="8">
        <v>7618059</v>
      </c>
      <c r="I707" s="8">
        <v>-713746</v>
      </c>
      <c r="J707" s="9">
        <v>-8.5999999999999993E-2</v>
      </c>
      <c r="K707" t="s">
        <v>3254</v>
      </c>
    </row>
    <row r="708" spans="1:11" x14ac:dyDescent="0.35">
      <c r="A708" s="3" t="s">
        <v>1465</v>
      </c>
      <c r="B708" s="3">
        <v>17</v>
      </c>
      <c r="C708" s="3">
        <v>35</v>
      </c>
      <c r="D708" s="3" t="s">
        <v>1421</v>
      </c>
      <c r="E708" s="4" t="s">
        <v>1466</v>
      </c>
      <c r="F708" s="4" t="s">
        <v>11</v>
      </c>
      <c r="G708" s="8">
        <v>4874360</v>
      </c>
      <c r="H708" s="8">
        <v>4160973</v>
      </c>
      <c r="I708" s="8">
        <v>-713387</v>
      </c>
      <c r="J708" s="9">
        <v>-0.14599999999999999</v>
      </c>
      <c r="K708" t="s">
        <v>3254</v>
      </c>
    </row>
    <row r="709" spans="1:11" x14ac:dyDescent="0.35">
      <c r="A709" s="3" t="s">
        <v>1196</v>
      </c>
      <c r="B709" s="3">
        <v>14</v>
      </c>
      <c r="C709" s="3">
        <v>34</v>
      </c>
      <c r="D709" s="3" t="s">
        <v>1194</v>
      </c>
      <c r="E709" s="4" t="s">
        <v>1197</v>
      </c>
      <c r="F709" s="4" t="s">
        <v>11</v>
      </c>
      <c r="G709" s="8">
        <v>6979960</v>
      </c>
      <c r="H709" s="8">
        <v>6267529</v>
      </c>
      <c r="I709" s="8">
        <v>-712431</v>
      </c>
      <c r="J709" s="9">
        <v>-0.10199999999999999</v>
      </c>
      <c r="K709" t="s">
        <v>3254</v>
      </c>
    </row>
    <row r="710" spans="1:11" x14ac:dyDescent="0.35">
      <c r="A710" s="3" t="s">
        <v>2099</v>
      </c>
      <c r="B710" s="3">
        <v>32</v>
      </c>
      <c r="C710" s="3">
        <v>37</v>
      </c>
      <c r="D710" s="3" t="s">
        <v>2035</v>
      </c>
      <c r="E710" s="4" t="s">
        <v>2100</v>
      </c>
      <c r="F710" s="4" t="s">
        <v>14</v>
      </c>
      <c r="G710" s="8">
        <v>5669012</v>
      </c>
      <c r="H710" s="8">
        <v>4957181</v>
      </c>
      <c r="I710" s="8">
        <v>-711831</v>
      </c>
      <c r="J710" s="9">
        <v>-0.126</v>
      </c>
      <c r="K710" t="s">
        <v>3254</v>
      </c>
    </row>
    <row r="711" spans="1:11" x14ac:dyDescent="0.35">
      <c r="A711" s="3" t="s">
        <v>1082</v>
      </c>
      <c r="B711" s="3">
        <v>10</v>
      </c>
      <c r="C711" s="3">
        <v>15</v>
      </c>
      <c r="D711" s="3" t="s">
        <v>1040</v>
      </c>
      <c r="E711" s="4" t="s">
        <v>1083</v>
      </c>
      <c r="F711" s="4" t="s">
        <v>21</v>
      </c>
      <c r="G711" s="8">
        <v>3285605</v>
      </c>
      <c r="H711" s="8">
        <v>2575040</v>
      </c>
      <c r="I711" s="8">
        <v>-710565</v>
      </c>
      <c r="J711" s="9">
        <v>-0.216</v>
      </c>
      <c r="K711" t="s">
        <v>3254</v>
      </c>
    </row>
    <row r="712" spans="1:11" x14ac:dyDescent="0.35">
      <c r="A712" s="3" t="s">
        <v>1579</v>
      </c>
      <c r="B712" s="3">
        <v>21</v>
      </c>
      <c r="C712" s="3">
        <v>47</v>
      </c>
      <c r="D712" s="3" t="s">
        <v>1533</v>
      </c>
      <c r="E712" s="4" t="s">
        <v>1580</v>
      </c>
      <c r="F712" s="4" t="s">
        <v>26</v>
      </c>
      <c r="G712" s="8">
        <v>9316853</v>
      </c>
      <c r="H712" s="8">
        <v>8607412</v>
      </c>
      <c r="I712" s="8">
        <v>-709441</v>
      </c>
      <c r="J712" s="9">
        <v>-7.5999999999999998E-2</v>
      </c>
      <c r="K712" t="s">
        <v>3254</v>
      </c>
    </row>
    <row r="713" spans="1:11" x14ac:dyDescent="0.35">
      <c r="A713" s="3" t="s">
        <v>2026</v>
      </c>
      <c r="B713" s="3">
        <v>22</v>
      </c>
      <c r="C713" s="3">
        <v>46</v>
      </c>
      <c r="D713" s="3" t="s">
        <v>1980</v>
      </c>
      <c r="E713" s="4" t="s">
        <v>2027</v>
      </c>
      <c r="F713" s="4" t="s">
        <v>21</v>
      </c>
      <c r="G713" s="8">
        <v>7602690</v>
      </c>
      <c r="H713" s="8">
        <v>6894098</v>
      </c>
      <c r="I713" s="8">
        <v>-708592</v>
      </c>
      <c r="J713" s="9">
        <v>-9.2999999999999999E-2</v>
      </c>
      <c r="K713" t="s">
        <v>3254</v>
      </c>
    </row>
    <row r="714" spans="1:11" x14ac:dyDescent="0.35">
      <c r="A714" s="3" t="s">
        <v>230</v>
      </c>
      <c r="B714" s="3">
        <v>20</v>
      </c>
      <c r="C714" s="3">
        <v>38</v>
      </c>
      <c r="D714" s="3" t="s">
        <v>180</v>
      </c>
      <c r="E714" s="4" t="s">
        <v>231</v>
      </c>
      <c r="F714" s="4" t="s">
        <v>21</v>
      </c>
      <c r="G714" s="8">
        <v>4172455</v>
      </c>
      <c r="H714" s="8">
        <v>3463979</v>
      </c>
      <c r="I714" s="8">
        <v>-708476</v>
      </c>
      <c r="J714" s="9">
        <v>-0.17</v>
      </c>
      <c r="K714" t="s">
        <v>3254</v>
      </c>
    </row>
    <row r="715" spans="1:11" x14ac:dyDescent="0.35">
      <c r="A715" s="3" t="s">
        <v>507</v>
      </c>
      <c r="B715" s="3">
        <v>2</v>
      </c>
      <c r="C715" s="3">
        <v>3</v>
      </c>
      <c r="D715" s="3" t="s">
        <v>491</v>
      </c>
      <c r="E715" s="4" t="s">
        <v>508</v>
      </c>
      <c r="F715" s="4" t="s">
        <v>11</v>
      </c>
      <c r="G715" s="8">
        <v>3757282</v>
      </c>
      <c r="H715" s="8">
        <v>3049743</v>
      </c>
      <c r="I715" s="8">
        <v>-707539</v>
      </c>
      <c r="J715" s="9">
        <v>-0.188</v>
      </c>
      <c r="K715" t="s">
        <v>3254</v>
      </c>
    </row>
    <row r="716" spans="1:11" x14ac:dyDescent="0.35">
      <c r="A716" s="3" t="s">
        <v>1850</v>
      </c>
      <c r="B716" s="3">
        <v>17</v>
      </c>
      <c r="C716" s="3">
        <v>41</v>
      </c>
      <c r="D716" s="3" t="s">
        <v>1834</v>
      </c>
      <c r="E716" s="4" t="s">
        <v>1851</v>
      </c>
      <c r="F716" s="4" t="s">
        <v>21</v>
      </c>
      <c r="G716" s="8">
        <v>4876908</v>
      </c>
      <c r="H716" s="8">
        <v>4170679</v>
      </c>
      <c r="I716" s="8">
        <v>-706229</v>
      </c>
      <c r="J716" s="9">
        <v>-0.14499999999999999</v>
      </c>
      <c r="K716" t="s">
        <v>3254</v>
      </c>
    </row>
    <row r="717" spans="1:11" x14ac:dyDescent="0.35">
      <c r="A717" s="3" t="s">
        <v>2834</v>
      </c>
      <c r="B717" s="3">
        <v>9</v>
      </c>
      <c r="C717" s="3">
        <v>16</v>
      </c>
      <c r="D717" s="3" t="s">
        <v>2790</v>
      </c>
      <c r="E717" s="4" t="s">
        <v>2835</v>
      </c>
      <c r="F717" s="4" t="s">
        <v>21</v>
      </c>
      <c r="G717" s="8">
        <v>4666489</v>
      </c>
      <c r="H717" s="8">
        <v>3960595</v>
      </c>
      <c r="I717" s="8">
        <v>-705894</v>
      </c>
      <c r="J717" s="9">
        <v>-0.151</v>
      </c>
      <c r="K717" t="s">
        <v>3254</v>
      </c>
    </row>
    <row r="718" spans="1:11" x14ac:dyDescent="0.35">
      <c r="A718" s="3" t="s">
        <v>131</v>
      </c>
      <c r="B718" s="3">
        <v>27</v>
      </c>
      <c r="C718" s="3">
        <v>32</v>
      </c>
      <c r="D718" s="3" t="s">
        <v>121</v>
      </c>
      <c r="E718" s="4" t="s">
        <v>132</v>
      </c>
      <c r="F718" s="4" t="s">
        <v>21</v>
      </c>
      <c r="G718" s="8">
        <v>5429481</v>
      </c>
      <c r="H718" s="8">
        <v>4724206</v>
      </c>
      <c r="I718" s="8">
        <v>-705275</v>
      </c>
      <c r="J718" s="9">
        <v>-0.13</v>
      </c>
      <c r="K718" t="s">
        <v>3254</v>
      </c>
    </row>
    <row r="719" spans="1:11" x14ac:dyDescent="0.35">
      <c r="A719" s="3" t="s">
        <v>586</v>
      </c>
      <c r="B719" s="3">
        <v>20</v>
      </c>
      <c r="C719" s="3">
        <v>43</v>
      </c>
      <c r="D719" s="3" t="s">
        <v>574</v>
      </c>
      <c r="E719" s="4" t="s">
        <v>587</v>
      </c>
      <c r="F719" s="4" t="s">
        <v>21</v>
      </c>
      <c r="G719" s="8">
        <v>8832195</v>
      </c>
      <c r="H719" s="8">
        <v>8126996</v>
      </c>
      <c r="I719" s="8">
        <v>-705199</v>
      </c>
      <c r="J719" s="9">
        <v>-0.08</v>
      </c>
      <c r="K719" t="s">
        <v>3254</v>
      </c>
    </row>
    <row r="720" spans="1:11" x14ac:dyDescent="0.35">
      <c r="A720" s="3" t="s">
        <v>2896</v>
      </c>
      <c r="B720" s="3">
        <v>12</v>
      </c>
      <c r="C720" s="3">
        <v>16</v>
      </c>
      <c r="D720" s="3" t="s">
        <v>2790</v>
      </c>
      <c r="E720" s="4" t="s">
        <v>2897</v>
      </c>
      <c r="F720" s="4" t="s">
        <v>29</v>
      </c>
      <c r="G720" s="8">
        <v>7700292</v>
      </c>
      <c r="H720" s="8">
        <v>6996012</v>
      </c>
      <c r="I720" s="8">
        <v>-704280</v>
      </c>
      <c r="J720" s="9">
        <v>-9.0999999999999998E-2</v>
      </c>
      <c r="K720" t="s">
        <v>3254</v>
      </c>
    </row>
    <row r="721" spans="1:11" x14ac:dyDescent="0.35">
      <c r="A721" s="3" t="s">
        <v>571</v>
      </c>
      <c r="B721" s="3">
        <v>75</v>
      </c>
      <c r="C721" s="3">
        <v>3</v>
      </c>
      <c r="D721" s="3" t="s">
        <v>491</v>
      </c>
      <c r="E721" s="4" t="s">
        <v>572</v>
      </c>
      <c r="F721" s="4" t="s">
        <v>11</v>
      </c>
      <c r="G721" s="8">
        <v>10920610</v>
      </c>
      <c r="H721" s="8">
        <v>10217216</v>
      </c>
      <c r="I721" s="8">
        <v>-703394</v>
      </c>
      <c r="J721" s="9">
        <v>-6.4000000000000001E-2</v>
      </c>
      <c r="K721" t="s">
        <v>3254</v>
      </c>
    </row>
    <row r="722" spans="1:11" x14ac:dyDescent="0.35">
      <c r="A722" s="3" t="s">
        <v>1102</v>
      </c>
      <c r="B722" s="3">
        <v>10</v>
      </c>
      <c r="C722" s="3">
        <v>15</v>
      </c>
      <c r="D722" s="3" t="s">
        <v>1040</v>
      </c>
      <c r="E722" s="4" t="s">
        <v>1103</v>
      </c>
      <c r="F722" s="4" t="s">
        <v>14</v>
      </c>
      <c r="G722" s="8">
        <v>6846448</v>
      </c>
      <c r="H722" s="8">
        <v>6144015</v>
      </c>
      <c r="I722" s="8">
        <v>-702433</v>
      </c>
      <c r="J722" s="9">
        <v>-0.10299999999999999</v>
      </c>
      <c r="K722" t="s">
        <v>3254</v>
      </c>
    </row>
    <row r="723" spans="1:11" x14ac:dyDescent="0.35">
      <c r="A723" s="3" t="s">
        <v>2677</v>
      </c>
      <c r="B723" s="3">
        <v>12</v>
      </c>
      <c r="C723" s="3">
        <v>17</v>
      </c>
      <c r="D723" s="3" t="s">
        <v>2565</v>
      </c>
      <c r="E723" s="4" t="s">
        <v>2678</v>
      </c>
      <c r="F723" s="4" t="s">
        <v>21</v>
      </c>
      <c r="G723" s="8">
        <v>7247366</v>
      </c>
      <c r="H723" s="8">
        <v>6545907</v>
      </c>
      <c r="I723" s="8">
        <v>-701459</v>
      </c>
      <c r="J723" s="9">
        <v>-9.7000000000000003E-2</v>
      </c>
      <c r="K723" t="s">
        <v>3254</v>
      </c>
    </row>
    <row r="724" spans="1:11" x14ac:dyDescent="0.35">
      <c r="A724" s="12" t="s">
        <v>112</v>
      </c>
      <c r="B724" s="12">
        <v>28</v>
      </c>
      <c r="C724" s="12">
        <v>28</v>
      </c>
      <c r="D724" s="12" t="s">
        <v>58</v>
      </c>
      <c r="E724" s="13" t="s">
        <v>113</v>
      </c>
      <c r="F724" s="13" t="s">
        <v>21</v>
      </c>
      <c r="G724" s="14">
        <v>6366374</v>
      </c>
      <c r="H724" s="14">
        <v>5665176</v>
      </c>
      <c r="I724" s="14">
        <v>-701198</v>
      </c>
      <c r="J724" s="15">
        <v>-0.11</v>
      </c>
      <c r="K724" t="s">
        <v>3254</v>
      </c>
    </row>
    <row r="725" spans="1:11" x14ac:dyDescent="0.35">
      <c r="A725" s="3" t="s">
        <v>1066</v>
      </c>
      <c r="B725" s="3">
        <v>10</v>
      </c>
      <c r="C725" s="3">
        <v>15</v>
      </c>
      <c r="D725" s="3" t="s">
        <v>1040</v>
      </c>
      <c r="E725" s="4" t="s">
        <v>1067</v>
      </c>
      <c r="F725" s="4" t="s">
        <v>11</v>
      </c>
      <c r="G725" s="8">
        <v>6513454</v>
      </c>
      <c r="H725" s="8">
        <v>5815248</v>
      </c>
      <c r="I725" s="8">
        <v>-698206</v>
      </c>
      <c r="J725" s="9">
        <v>-0.107</v>
      </c>
      <c r="K725" t="s">
        <v>3254</v>
      </c>
    </row>
    <row r="726" spans="1:11" x14ac:dyDescent="0.35">
      <c r="A726" s="3" t="s">
        <v>674</v>
      </c>
      <c r="B726" s="3">
        <v>27</v>
      </c>
      <c r="C726" s="3">
        <v>31</v>
      </c>
      <c r="D726" s="3" t="s">
        <v>672</v>
      </c>
      <c r="E726" s="4" t="s">
        <v>675</v>
      </c>
      <c r="F726" s="4" t="s">
        <v>11</v>
      </c>
      <c r="G726" s="8">
        <v>4826139</v>
      </c>
      <c r="H726" s="8">
        <v>4128119</v>
      </c>
      <c r="I726" s="8">
        <v>-698020</v>
      </c>
      <c r="J726" s="9">
        <v>-0.14499999999999999</v>
      </c>
      <c r="K726" t="s">
        <v>3254</v>
      </c>
    </row>
    <row r="727" spans="1:11" x14ac:dyDescent="0.35">
      <c r="A727" s="3" t="s">
        <v>2878</v>
      </c>
      <c r="B727" s="3">
        <v>9</v>
      </c>
      <c r="C727" s="3">
        <v>16</v>
      </c>
      <c r="D727" s="3" t="s">
        <v>2790</v>
      </c>
      <c r="E727" s="4" t="s">
        <v>2879</v>
      </c>
      <c r="F727" s="4" t="s">
        <v>21</v>
      </c>
      <c r="G727" s="8">
        <v>8001127</v>
      </c>
      <c r="H727" s="8">
        <v>7306239</v>
      </c>
      <c r="I727" s="8">
        <v>-694888</v>
      </c>
      <c r="J727" s="9">
        <v>-8.6999999999999994E-2</v>
      </c>
      <c r="K727" t="s">
        <v>3254</v>
      </c>
    </row>
    <row r="728" spans="1:11" x14ac:dyDescent="0.35">
      <c r="A728" s="3" t="s">
        <v>2706</v>
      </c>
      <c r="B728" s="3">
        <v>9</v>
      </c>
      <c r="C728" s="3">
        <v>14</v>
      </c>
      <c r="D728" s="3" t="s">
        <v>2686</v>
      </c>
      <c r="E728" s="4" t="s">
        <v>2707</v>
      </c>
      <c r="F728" s="4" t="s">
        <v>29</v>
      </c>
      <c r="G728" s="8">
        <v>6807293</v>
      </c>
      <c r="H728" s="8">
        <v>6113793</v>
      </c>
      <c r="I728" s="8">
        <v>-693500</v>
      </c>
      <c r="J728" s="9">
        <v>-0.10199999999999999</v>
      </c>
      <c r="K728" t="s">
        <v>3254</v>
      </c>
    </row>
    <row r="729" spans="1:11" x14ac:dyDescent="0.35">
      <c r="A729" s="3" t="s">
        <v>329</v>
      </c>
      <c r="B729" s="3">
        <v>7</v>
      </c>
      <c r="C729" s="3">
        <v>8</v>
      </c>
      <c r="D729" s="3" t="s">
        <v>243</v>
      </c>
      <c r="E729" s="4" t="s">
        <v>330</v>
      </c>
      <c r="F729" s="4" t="s">
        <v>21</v>
      </c>
      <c r="G729" s="8">
        <v>6076715</v>
      </c>
      <c r="H729" s="8">
        <v>5384287</v>
      </c>
      <c r="I729" s="8">
        <v>-692428</v>
      </c>
      <c r="J729" s="9">
        <v>-0.114</v>
      </c>
      <c r="K729" t="s">
        <v>3254</v>
      </c>
    </row>
    <row r="730" spans="1:11" x14ac:dyDescent="0.35">
      <c r="A730" s="3" t="s">
        <v>533</v>
      </c>
      <c r="B730" s="3">
        <v>2</v>
      </c>
      <c r="C730" s="3">
        <v>3</v>
      </c>
      <c r="D730" s="3" t="s">
        <v>491</v>
      </c>
      <c r="E730" s="4" t="s">
        <v>534</v>
      </c>
      <c r="F730" s="4" t="s">
        <v>14</v>
      </c>
      <c r="G730" s="8">
        <v>6681807</v>
      </c>
      <c r="H730" s="8">
        <v>5989581</v>
      </c>
      <c r="I730" s="8">
        <v>-692226</v>
      </c>
      <c r="J730" s="9">
        <v>-0.104</v>
      </c>
      <c r="K730" t="s">
        <v>3254</v>
      </c>
    </row>
    <row r="731" spans="1:11" x14ac:dyDescent="0.35">
      <c r="A731" s="3" t="s">
        <v>1581</v>
      </c>
      <c r="B731" s="3">
        <v>21</v>
      </c>
      <c r="C731" s="3">
        <v>47</v>
      </c>
      <c r="D731" s="3" t="s">
        <v>1533</v>
      </c>
      <c r="E731" s="4" t="s">
        <v>1582</v>
      </c>
      <c r="F731" s="4" t="s">
        <v>21</v>
      </c>
      <c r="G731" s="8">
        <v>6813180</v>
      </c>
      <c r="H731" s="8">
        <v>6122461</v>
      </c>
      <c r="I731" s="8">
        <v>-690719</v>
      </c>
      <c r="J731" s="9">
        <v>-0.10100000000000001</v>
      </c>
      <c r="K731" t="s">
        <v>3254</v>
      </c>
    </row>
    <row r="732" spans="1:11" x14ac:dyDescent="0.35">
      <c r="A732" s="3" t="s">
        <v>2639</v>
      </c>
      <c r="B732" s="3">
        <v>12</v>
      </c>
      <c r="C732" s="3">
        <v>17</v>
      </c>
      <c r="D732" s="3" t="s">
        <v>2565</v>
      </c>
      <c r="E732" s="4" t="s">
        <v>2640</v>
      </c>
      <c r="F732" s="4" t="s">
        <v>11</v>
      </c>
      <c r="G732" s="8">
        <v>5312281</v>
      </c>
      <c r="H732" s="8">
        <v>4622477</v>
      </c>
      <c r="I732" s="8">
        <v>-689804</v>
      </c>
      <c r="J732" s="9">
        <v>-0.13</v>
      </c>
      <c r="K732" t="s">
        <v>3254</v>
      </c>
    </row>
    <row r="733" spans="1:11" x14ac:dyDescent="0.35">
      <c r="A733" s="3" t="s">
        <v>2538</v>
      </c>
      <c r="B733" s="3">
        <v>2</v>
      </c>
      <c r="C733" s="3">
        <v>2</v>
      </c>
      <c r="D733" s="3" t="s">
        <v>2492</v>
      </c>
      <c r="E733" s="4" t="s">
        <v>2539</v>
      </c>
      <c r="F733" s="4" t="s">
        <v>29</v>
      </c>
      <c r="G733" s="8">
        <v>8356782</v>
      </c>
      <c r="H733" s="8">
        <v>7667106</v>
      </c>
      <c r="I733" s="8">
        <v>-689676</v>
      </c>
      <c r="J733" s="9">
        <v>-8.3000000000000004E-2</v>
      </c>
      <c r="K733" t="s">
        <v>3254</v>
      </c>
    </row>
    <row r="734" spans="1:11" x14ac:dyDescent="0.35">
      <c r="A734" s="3" t="s">
        <v>1986</v>
      </c>
      <c r="B734" s="3">
        <v>18</v>
      </c>
      <c r="C734" s="3">
        <v>46</v>
      </c>
      <c r="D734" s="3" t="s">
        <v>1980</v>
      </c>
      <c r="E734" s="4" t="s">
        <v>1987</v>
      </c>
      <c r="F734" s="4" t="s">
        <v>11</v>
      </c>
      <c r="G734" s="8">
        <v>4319555</v>
      </c>
      <c r="H734" s="8">
        <v>3630688</v>
      </c>
      <c r="I734" s="8">
        <v>-688867</v>
      </c>
      <c r="J734" s="9">
        <v>-0.159</v>
      </c>
      <c r="K734" t="s">
        <v>3254</v>
      </c>
    </row>
    <row r="735" spans="1:11" x14ac:dyDescent="0.35">
      <c r="A735" s="3" t="s">
        <v>2380</v>
      </c>
      <c r="B735" s="3">
        <v>5</v>
      </c>
      <c r="C735" s="3">
        <v>9</v>
      </c>
      <c r="D735" s="3" t="s">
        <v>2354</v>
      </c>
      <c r="E735" s="4" t="s">
        <v>2381</v>
      </c>
      <c r="F735" s="4" t="s">
        <v>21</v>
      </c>
      <c r="G735" s="8">
        <v>5490561</v>
      </c>
      <c r="H735" s="8">
        <v>4803150</v>
      </c>
      <c r="I735" s="8">
        <v>-687411</v>
      </c>
      <c r="J735" s="9">
        <v>-0.125</v>
      </c>
      <c r="K735" t="s">
        <v>3254</v>
      </c>
    </row>
    <row r="736" spans="1:11" x14ac:dyDescent="0.35">
      <c r="A736" s="3" t="s">
        <v>2882</v>
      </c>
      <c r="B736" s="3">
        <v>9</v>
      </c>
      <c r="C736" s="3">
        <v>16</v>
      </c>
      <c r="D736" s="3" t="s">
        <v>2790</v>
      </c>
      <c r="E736" s="4" t="s">
        <v>2883</v>
      </c>
      <c r="F736" s="4" t="s">
        <v>21</v>
      </c>
      <c r="G736" s="8">
        <v>7555652</v>
      </c>
      <c r="H736" s="8">
        <v>6868728</v>
      </c>
      <c r="I736" s="8">
        <v>-686924</v>
      </c>
      <c r="J736" s="9">
        <v>-9.0999999999999998E-2</v>
      </c>
      <c r="K736" t="s">
        <v>3254</v>
      </c>
    </row>
    <row r="737" spans="1:11" x14ac:dyDescent="0.35">
      <c r="A737" s="3" t="s">
        <v>2319</v>
      </c>
      <c r="B737" s="3">
        <v>14</v>
      </c>
      <c r="C737" s="3">
        <v>33</v>
      </c>
      <c r="D737" s="3" t="s">
        <v>2277</v>
      </c>
      <c r="E737" s="4" t="s">
        <v>2320</v>
      </c>
      <c r="F737" s="4" t="s">
        <v>21</v>
      </c>
      <c r="G737" s="8">
        <v>7421694</v>
      </c>
      <c r="H737" s="8">
        <v>6734850</v>
      </c>
      <c r="I737" s="8">
        <v>-686844</v>
      </c>
      <c r="J737" s="9">
        <v>-9.2999999999999999E-2</v>
      </c>
      <c r="K737" t="s">
        <v>3254</v>
      </c>
    </row>
    <row r="738" spans="1:11" x14ac:dyDescent="0.35">
      <c r="A738" s="3" t="s">
        <v>2103</v>
      </c>
      <c r="B738" s="3">
        <v>32</v>
      </c>
      <c r="C738" s="3">
        <v>37</v>
      </c>
      <c r="D738" s="3" t="s">
        <v>2035</v>
      </c>
      <c r="E738" s="4" t="s">
        <v>2104</v>
      </c>
      <c r="F738" s="4" t="s">
        <v>14</v>
      </c>
      <c r="G738" s="8">
        <v>10884682</v>
      </c>
      <c r="H738" s="8">
        <v>10197862</v>
      </c>
      <c r="I738" s="8">
        <v>-686820</v>
      </c>
      <c r="J738" s="9">
        <v>-6.3E-2</v>
      </c>
      <c r="K738" t="s">
        <v>3254</v>
      </c>
    </row>
    <row r="739" spans="1:11" x14ac:dyDescent="0.35">
      <c r="A739" s="3" t="s">
        <v>3149</v>
      </c>
      <c r="B739" s="3">
        <v>30</v>
      </c>
      <c r="C739" s="3">
        <v>26</v>
      </c>
      <c r="D739" s="3" t="s">
        <v>3121</v>
      </c>
      <c r="E739" s="4" t="s">
        <v>3150</v>
      </c>
      <c r="F739" s="4" t="s">
        <v>29</v>
      </c>
      <c r="G739" s="8">
        <v>5674856</v>
      </c>
      <c r="H739" s="8">
        <v>4988946</v>
      </c>
      <c r="I739" s="8">
        <v>-685910</v>
      </c>
      <c r="J739" s="9">
        <v>-0.121</v>
      </c>
      <c r="K739" t="s">
        <v>3254</v>
      </c>
    </row>
    <row r="740" spans="1:11" x14ac:dyDescent="0.35">
      <c r="A740" s="3" t="s">
        <v>372</v>
      </c>
      <c r="B740" s="3">
        <v>19</v>
      </c>
      <c r="C740" s="3">
        <v>42</v>
      </c>
      <c r="D740" s="3" t="s">
        <v>352</v>
      </c>
      <c r="E740" s="4" t="s">
        <v>373</v>
      </c>
      <c r="F740" s="4" t="s">
        <v>14</v>
      </c>
      <c r="G740" s="8">
        <v>6157581</v>
      </c>
      <c r="H740" s="8">
        <v>5471867</v>
      </c>
      <c r="I740" s="8">
        <v>-685714</v>
      </c>
      <c r="J740" s="9">
        <v>-0.111</v>
      </c>
      <c r="K740" t="s">
        <v>3254</v>
      </c>
    </row>
    <row r="741" spans="1:11" x14ac:dyDescent="0.35">
      <c r="A741" s="3" t="s">
        <v>418</v>
      </c>
      <c r="B741" s="3">
        <v>23</v>
      </c>
      <c r="C741" s="3">
        <v>42</v>
      </c>
      <c r="D741" s="3" t="s">
        <v>352</v>
      </c>
      <c r="E741" s="4" t="s">
        <v>419</v>
      </c>
      <c r="F741" s="4" t="s">
        <v>14</v>
      </c>
      <c r="G741" s="8">
        <v>3088583</v>
      </c>
      <c r="H741" s="8">
        <v>2403401</v>
      </c>
      <c r="I741" s="8">
        <v>-685182</v>
      </c>
      <c r="J741" s="9">
        <v>-0.222</v>
      </c>
      <c r="K741" t="s">
        <v>3254</v>
      </c>
    </row>
    <row r="742" spans="1:11" x14ac:dyDescent="0.35">
      <c r="A742" s="3" t="s">
        <v>1734</v>
      </c>
      <c r="B742" s="3">
        <v>22</v>
      </c>
      <c r="C742" s="3">
        <v>45</v>
      </c>
      <c r="D742" s="3" t="s">
        <v>1700</v>
      </c>
      <c r="E742" s="4" t="s">
        <v>1735</v>
      </c>
      <c r="F742" s="4" t="s">
        <v>21</v>
      </c>
      <c r="G742" s="8">
        <v>9169623</v>
      </c>
      <c r="H742" s="8">
        <v>8484674</v>
      </c>
      <c r="I742" s="8">
        <v>-684949</v>
      </c>
      <c r="J742" s="9">
        <v>-7.4999999999999997E-2</v>
      </c>
      <c r="K742" t="s">
        <v>3254</v>
      </c>
    </row>
    <row r="743" spans="1:11" x14ac:dyDescent="0.35">
      <c r="A743" s="3" t="s">
        <v>2347</v>
      </c>
      <c r="B743" s="3">
        <v>15</v>
      </c>
      <c r="C743" s="3">
        <v>33</v>
      </c>
      <c r="D743" s="3" t="s">
        <v>2277</v>
      </c>
      <c r="E743" s="4" t="s">
        <v>2348</v>
      </c>
      <c r="F743" s="4" t="s">
        <v>29</v>
      </c>
      <c r="G743" s="8">
        <v>9074128</v>
      </c>
      <c r="H743" s="8">
        <v>8389695</v>
      </c>
      <c r="I743" s="8">
        <v>-684433</v>
      </c>
      <c r="J743" s="9">
        <v>-7.4999999999999997E-2</v>
      </c>
      <c r="K743" t="s">
        <v>3254</v>
      </c>
    </row>
    <row r="744" spans="1:11" x14ac:dyDescent="0.35">
      <c r="A744" s="3" t="s">
        <v>2810</v>
      </c>
      <c r="B744" s="3">
        <v>9</v>
      </c>
      <c r="C744" s="3">
        <v>16</v>
      </c>
      <c r="D744" s="3" t="s">
        <v>2790</v>
      </c>
      <c r="E744" s="4" t="s">
        <v>2811</v>
      </c>
      <c r="F744" s="4" t="s">
        <v>11</v>
      </c>
      <c r="G744" s="8">
        <v>4929617</v>
      </c>
      <c r="H744" s="8">
        <v>4246003</v>
      </c>
      <c r="I744" s="8">
        <v>-683614</v>
      </c>
      <c r="J744" s="9">
        <v>-0.13900000000000001</v>
      </c>
      <c r="K744" t="s">
        <v>3254</v>
      </c>
    </row>
    <row r="745" spans="1:11" x14ac:dyDescent="0.35">
      <c r="A745" s="3" t="s">
        <v>2483</v>
      </c>
      <c r="B745" s="3">
        <v>11</v>
      </c>
      <c r="C745" s="3">
        <v>12</v>
      </c>
      <c r="D745" s="3" t="s">
        <v>2421</v>
      </c>
      <c r="E745" s="4" t="s">
        <v>2484</v>
      </c>
      <c r="F745" s="4" t="s">
        <v>21</v>
      </c>
      <c r="G745" s="8">
        <v>6828308</v>
      </c>
      <c r="H745" s="8">
        <v>6148237</v>
      </c>
      <c r="I745" s="8">
        <v>-680071</v>
      </c>
      <c r="J745" s="9">
        <v>-0.1</v>
      </c>
      <c r="K745" t="s">
        <v>3254</v>
      </c>
    </row>
    <row r="746" spans="1:11" x14ac:dyDescent="0.35">
      <c r="A746" s="3" t="s">
        <v>305</v>
      </c>
      <c r="B746" s="3">
        <v>7</v>
      </c>
      <c r="C746" s="3">
        <v>8</v>
      </c>
      <c r="D746" s="3" t="s">
        <v>243</v>
      </c>
      <c r="E746" s="4" t="s">
        <v>306</v>
      </c>
      <c r="F746" s="4" t="s">
        <v>11</v>
      </c>
      <c r="G746" s="8">
        <v>10883414</v>
      </c>
      <c r="H746" s="8">
        <v>10204333</v>
      </c>
      <c r="I746" s="8">
        <v>-679081</v>
      </c>
      <c r="J746" s="9">
        <v>-6.2E-2</v>
      </c>
      <c r="K746" t="s">
        <v>3254</v>
      </c>
    </row>
    <row r="747" spans="1:11" x14ac:dyDescent="0.35">
      <c r="A747" s="3" t="s">
        <v>2629</v>
      </c>
      <c r="B747" s="3">
        <v>12</v>
      </c>
      <c r="C747" s="3">
        <v>17</v>
      </c>
      <c r="D747" s="3" t="s">
        <v>2565</v>
      </c>
      <c r="E747" s="4" t="s">
        <v>2630</v>
      </c>
      <c r="F747" s="4" t="s">
        <v>11</v>
      </c>
      <c r="G747" s="8">
        <v>6142580</v>
      </c>
      <c r="H747" s="8">
        <v>5464356</v>
      </c>
      <c r="I747" s="8">
        <v>-678224</v>
      </c>
      <c r="J747" s="9">
        <v>-0.11</v>
      </c>
      <c r="K747" t="s">
        <v>3254</v>
      </c>
    </row>
    <row r="748" spans="1:11" x14ac:dyDescent="0.35">
      <c r="A748" s="3" t="s">
        <v>1736</v>
      </c>
      <c r="B748" s="3">
        <v>22</v>
      </c>
      <c r="C748" s="3">
        <v>45</v>
      </c>
      <c r="D748" s="3" t="s">
        <v>1700</v>
      </c>
      <c r="E748" s="4" t="s">
        <v>1737</v>
      </c>
      <c r="F748" s="4" t="s">
        <v>21</v>
      </c>
      <c r="G748" s="8">
        <v>8137363</v>
      </c>
      <c r="H748" s="8">
        <v>7459740</v>
      </c>
      <c r="I748" s="8">
        <v>-677623</v>
      </c>
      <c r="J748" s="9">
        <v>-8.3000000000000004E-2</v>
      </c>
      <c r="K748" t="s">
        <v>3254</v>
      </c>
    </row>
    <row r="749" spans="1:11" x14ac:dyDescent="0.35">
      <c r="A749" s="3" t="s">
        <v>1373</v>
      </c>
      <c r="B749" s="3">
        <v>31</v>
      </c>
      <c r="C749" s="3">
        <v>49</v>
      </c>
      <c r="D749" s="3" t="s">
        <v>1325</v>
      </c>
      <c r="E749" s="4" t="s">
        <v>1374</v>
      </c>
      <c r="F749" s="4" t="s">
        <v>26</v>
      </c>
      <c r="G749" s="8">
        <v>12088817</v>
      </c>
      <c r="H749" s="8">
        <v>11413053</v>
      </c>
      <c r="I749" s="8">
        <v>-675764</v>
      </c>
      <c r="J749" s="9">
        <v>-5.6000000000000001E-2</v>
      </c>
      <c r="K749" t="s">
        <v>3254</v>
      </c>
    </row>
    <row r="750" spans="1:11" x14ac:dyDescent="0.35">
      <c r="A750" s="3" t="s">
        <v>114</v>
      </c>
      <c r="B750" s="3">
        <v>28</v>
      </c>
      <c r="C750" s="3">
        <v>28</v>
      </c>
      <c r="D750" s="3" t="s">
        <v>58</v>
      </c>
      <c r="E750" s="4" t="s">
        <v>115</v>
      </c>
      <c r="F750" s="4" t="s">
        <v>14</v>
      </c>
      <c r="G750" s="8">
        <v>3382444</v>
      </c>
      <c r="H750" s="8">
        <v>2706817</v>
      </c>
      <c r="I750" s="8">
        <v>-675627</v>
      </c>
      <c r="J750" s="9">
        <v>-0.2</v>
      </c>
      <c r="K750" t="s">
        <v>3254</v>
      </c>
    </row>
    <row r="751" spans="1:11" x14ac:dyDescent="0.35">
      <c r="A751" s="3" t="s">
        <v>1214</v>
      </c>
      <c r="B751" s="3">
        <v>14</v>
      </c>
      <c r="C751" s="3">
        <v>34</v>
      </c>
      <c r="D751" s="3" t="s">
        <v>1194</v>
      </c>
      <c r="E751" s="4" t="s">
        <v>1215</v>
      </c>
      <c r="F751" s="4" t="s">
        <v>21</v>
      </c>
      <c r="G751" s="8">
        <v>5595660</v>
      </c>
      <c r="H751" s="8">
        <v>4920334</v>
      </c>
      <c r="I751" s="8">
        <v>-675326</v>
      </c>
      <c r="J751" s="9">
        <v>-0.121</v>
      </c>
      <c r="K751" t="s">
        <v>3254</v>
      </c>
    </row>
    <row r="752" spans="1:11" x14ac:dyDescent="0.35">
      <c r="A752" s="3" t="s">
        <v>2034</v>
      </c>
      <c r="B752" s="3">
        <v>17</v>
      </c>
      <c r="C752" s="3">
        <v>35</v>
      </c>
      <c r="D752" s="3" t="s">
        <v>2035</v>
      </c>
      <c r="E752" s="4" t="s">
        <v>2036</v>
      </c>
      <c r="F752" s="4" t="s">
        <v>11</v>
      </c>
      <c r="G752" s="8">
        <v>3883744</v>
      </c>
      <c r="H752" s="8">
        <v>3208466</v>
      </c>
      <c r="I752" s="8">
        <v>-675278</v>
      </c>
      <c r="J752" s="9">
        <v>-0.17399999999999999</v>
      </c>
      <c r="K752" t="s">
        <v>3254</v>
      </c>
    </row>
    <row r="753" spans="1:11" x14ac:dyDescent="0.35">
      <c r="A753" s="3" t="s">
        <v>1775</v>
      </c>
      <c r="B753" s="3">
        <v>2</v>
      </c>
      <c r="C753" s="3">
        <v>1</v>
      </c>
      <c r="D753" s="3" t="s">
        <v>1739</v>
      </c>
      <c r="E753" s="4" t="s">
        <v>1776</v>
      </c>
      <c r="F753" s="4" t="s">
        <v>14</v>
      </c>
      <c r="G753" s="8">
        <v>3546565</v>
      </c>
      <c r="H753" s="8">
        <v>2874590</v>
      </c>
      <c r="I753" s="8">
        <v>-671975</v>
      </c>
      <c r="J753" s="9">
        <v>-0.189</v>
      </c>
      <c r="K753" t="s">
        <v>3254</v>
      </c>
    </row>
    <row r="754" spans="1:11" x14ac:dyDescent="0.35">
      <c r="A754" s="3" t="s">
        <v>1019</v>
      </c>
      <c r="B754" s="3">
        <v>12</v>
      </c>
      <c r="C754" s="3">
        <v>18</v>
      </c>
      <c r="D754" s="3" t="s">
        <v>965</v>
      </c>
      <c r="E754" s="4" t="s">
        <v>1020</v>
      </c>
      <c r="F754" s="4" t="s">
        <v>21</v>
      </c>
      <c r="G754" s="8">
        <v>5512956</v>
      </c>
      <c r="H754" s="8">
        <v>4841086</v>
      </c>
      <c r="I754" s="8">
        <v>-671870</v>
      </c>
      <c r="J754" s="9">
        <v>-0.122</v>
      </c>
      <c r="K754" t="s">
        <v>3254</v>
      </c>
    </row>
    <row r="755" spans="1:11" x14ac:dyDescent="0.35">
      <c r="A755" s="3" t="s">
        <v>2763</v>
      </c>
      <c r="B755" s="3">
        <v>28</v>
      </c>
      <c r="C755" s="3">
        <v>29</v>
      </c>
      <c r="D755" s="3" t="s">
        <v>2753</v>
      </c>
      <c r="E755" s="4" t="s">
        <v>2764</v>
      </c>
      <c r="F755" s="4" t="s">
        <v>21</v>
      </c>
      <c r="G755" s="8">
        <v>6434562</v>
      </c>
      <c r="H755" s="8">
        <v>5762769</v>
      </c>
      <c r="I755" s="8">
        <v>-671793</v>
      </c>
      <c r="J755" s="9">
        <v>-0.104</v>
      </c>
      <c r="K755" t="s">
        <v>3254</v>
      </c>
    </row>
    <row r="756" spans="1:11" x14ac:dyDescent="0.35">
      <c r="A756" s="3" t="s">
        <v>2988</v>
      </c>
      <c r="B756" s="3">
        <v>11</v>
      </c>
      <c r="C756" s="3">
        <v>13</v>
      </c>
      <c r="D756" s="3" t="s">
        <v>2940</v>
      </c>
      <c r="E756" s="4" t="s">
        <v>2989</v>
      </c>
      <c r="F756" s="4" t="s">
        <v>21</v>
      </c>
      <c r="G756" s="8">
        <v>8596320</v>
      </c>
      <c r="H756" s="8">
        <v>7924809</v>
      </c>
      <c r="I756" s="8">
        <v>-671511</v>
      </c>
      <c r="J756" s="9">
        <v>-7.8E-2</v>
      </c>
      <c r="K756" t="s">
        <v>3254</v>
      </c>
    </row>
    <row r="757" spans="1:11" x14ac:dyDescent="0.35">
      <c r="A757" s="3" t="s">
        <v>1661</v>
      </c>
      <c r="B757" s="3">
        <v>26</v>
      </c>
      <c r="C757" s="3">
        <v>23</v>
      </c>
      <c r="D757" s="3" t="s">
        <v>1633</v>
      </c>
      <c r="E757" s="4" t="s">
        <v>1662</v>
      </c>
      <c r="F757" s="4" t="s">
        <v>21</v>
      </c>
      <c r="G757" s="8">
        <v>6161887</v>
      </c>
      <c r="H757" s="8">
        <v>5490391</v>
      </c>
      <c r="I757" s="8">
        <v>-671496</v>
      </c>
      <c r="J757" s="9">
        <v>-0.109</v>
      </c>
      <c r="K757" t="s">
        <v>3254</v>
      </c>
    </row>
    <row r="758" spans="1:11" x14ac:dyDescent="0.35">
      <c r="A758" s="3" t="s">
        <v>2360</v>
      </c>
      <c r="B758" s="3">
        <v>3</v>
      </c>
      <c r="C758" s="3">
        <v>9</v>
      </c>
      <c r="D758" s="3" t="s">
        <v>2354</v>
      </c>
      <c r="E758" s="4" t="s">
        <v>2361</v>
      </c>
      <c r="F758" s="4" t="s">
        <v>26</v>
      </c>
      <c r="G758" s="8">
        <v>6976837</v>
      </c>
      <c r="H758" s="8">
        <v>6305815</v>
      </c>
      <c r="I758" s="8">
        <v>-671022</v>
      </c>
      <c r="J758" s="9">
        <v>-9.6000000000000002E-2</v>
      </c>
      <c r="K758" t="s">
        <v>3254</v>
      </c>
    </row>
    <row r="759" spans="1:11" x14ac:dyDescent="0.35">
      <c r="A759" s="3" t="s">
        <v>1206</v>
      </c>
      <c r="B759" s="3">
        <v>14</v>
      </c>
      <c r="C759" s="3">
        <v>34</v>
      </c>
      <c r="D759" s="3" t="s">
        <v>1194</v>
      </c>
      <c r="E759" s="4" t="s">
        <v>1207</v>
      </c>
      <c r="F759" s="4" t="s">
        <v>14</v>
      </c>
      <c r="G759" s="8">
        <v>5447325</v>
      </c>
      <c r="H759" s="8">
        <v>4777071</v>
      </c>
      <c r="I759" s="8">
        <v>-670254</v>
      </c>
      <c r="J759" s="9">
        <v>-0.123</v>
      </c>
      <c r="K759" t="s">
        <v>3254</v>
      </c>
    </row>
    <row r="760" spans="1:11" x14ac:dyDescent="0.35">
      <c r="A760" s="3" t="s">
        <v>2225</v>
      </c>
      <c r="B760" s="3">
        <v>25</v>
      </c>
      <c r="C760" s="3">
        <v>19</v>
      </c>
      <c r="D760" s="3" t="s">
        <v>2205</v>
      </c>
      <c r="E760" s="4" t="s">
        <v>2226</v>
      </c>
      <c r="F760" s="4" t="s">
        <v>21</v>
      </c>
      <c r="G760" s="8">
        <v>14105385</v>
      </c>
      <c r="H760" s="8">
        <v>13436189</v>
      </c>
      <c r="I760" s="8">
        <v>-669196</v>
      </c>
      <c r="J760" s="9">
        <v>-4.7E-2</v>
      </c>
      <c r="K760" t="s">
        <v>3254</v>
      </c>
    </row>
    <row r="761" spans="1:11" x14ac:dyDescent="0.35">
      <c r="A761" s="3" t="s">
        <v>694</v>
      </c>
      <c r="B761" s="3">
        <v>27</v>
      </c>
      <c r="C761" s="3">
        <v>31</v>
      </c>
      <c r="D761" s="3" t="s">
        <v>672</v>
      </c>
      <c r="E761" s="4" t="s">
        <v>695</v>
      </c>
      <c r="F761" s="4" t="s">
        <v>21</v>
      </c>
      <c r="G761" s="8">
        <v>7989180</v>
      </c>
      <c r="H761" s="8">
        <v>7320277</v>
      </c>
      <c r="I761" s="8">
        <v>-668903</v>
      </c>
      <c r="J761" s="9">
        <v>-8.4000000000000005E-2</v>
      </c>
      <c r="K761" t="s">
        <v>3254</v>
      </c>
    </row>
    <row r="762" spans="1:11" x14ac:dyDescent="0.35">
      <c r="A762" s="3" t="s">
        <v>3048</v>
      </c>
      <c r="B762" s="3">
        <v>22</v>
      </c>
      <c r="C762" s="3">
        <v>48</v>
      </c>
      <c r="D762" s="3" t="s">
        <v>3021</v>
      </c>
      <c r="E762" s="4" t="s">
        <v>3049</v>
      </c>
      <c r="F762" s="4" t="s">
        <v>21</v>
      </c>
      <c r="G762" s="8">
        <v>4870911</v>
      </c>
      <c r="H762" s="8">
        <v>4202085</v>
      </c>
      <c r="I762" s="8">
        <v>-668826</v>
      </c>
      <c r="J762" s="9">
        <v>-0.13700000000000001</v>
      </c>
      <c r="K762" t="s">
        <v>3254</v>
      </c>
    </row>
    <row r="763" spans="1:11" x14ac:dyDescent="0.35">
      <c r="A763" s="3" t="s">
        <v>2514</v>
      </c>
      <c r="B763" s="3">
        <v>1</v>
      </c>
      <c r="C763" s="3">
        <v>2</v>
      </c>
      <c r="D763" s="3" t="s">
        <v>2492</v>
      </c>
      <c r="E763" s="4" t="s">
        <v>2515</v>
      </c>
      <c r="F763" s="4" t="s">
        <v>14</v>
      </c>
      <c r="G763" s="8">
        <v>4962604</v>
      </c>
      <c r="H763" s="8">
        <v>4294211</v>
      </c>
      <c r="I763" s="8">
        <v>-668393</v>
      </c>
      <c r="J763" s="9">
        <v>-0.13500000000000001</v>
      </c>
      <c r="K763" t="s">
        <v>3254</v>
      </c>
    </row>
    <row r="764" spans="1:11" x14ac:dyDescent="0.35">
      <c r="A764" s="3" t="s">
        <v>2564</v>
      </c>
      <c r="B764" s="3">
        <v>7</v>
      </c>
      <c r="C764" s="3">
        <v>17</v>
      </c>
      <c r="D764" s="3" t="s">
        <v>2565</v>
      </c>
      <c r="E764" s="4" t="s">
        <v>2566</v>
      </c>
      <c r="F764" s="4" t="s">
        <v>14</v>
      </c>
      <c r="G764" s="8">
        <v>4436314</v>
      </c>
      <c r="H764" s="8">
        <v>3769689</v>
      </c>
      <c r="I764" s="8">
        <v>-666625</v>
      </c>
      <c r="J764" s="9">
        <v>-0.15</v>
      </c>
      <c r="K764" t="s">
        <v>3254</v>
      </c>
    </row>
    <row r="765" spans="1:11" x14ac:dyDescent="0.35">
      <c r="A765" s="3" t="s">
        <v>667</v>
      </c>
      <c r="B765" s="3">
        <v>3</v>
      </c>
      <c r="C765" s="3">
        <v>6</v>
      </c>
      <c r="D765" s="3" t="s">
        <v>613</v>
      </c>
      <c r="E765" s="4" t="s">
        <v>668</v>
      </c>
      <c r="F765" s="4" t="s">
        <v>29</v>
      </c>
      <c r="G765" s="8">
        <v>6867956</v>
      </c>
      <c r="H765" s="8">
        <v>6201916</v>
      </c>
      <c r="I765" s="8">
        <v>-666040</v>
      </c>
      <c r="J765" s="9">
        <v>-9.7000000000000003E-2</v>
      </c>
      <c r="K765" t="s">
        <v>3254</v>
      </c>
    </row>
    <row r="766" spans="1:11" x14ac:dyDescent="0.35">
      <c r="A766" s="3" t="s">
        <v>1779</v>
      </c>
      <c r="B766" s="3">
        <v>2</v>
      </c>
      <c r="C766" s="3">
        <v>1</v>
      </c>
      <c r="D766" s="3" t="s">
        <v>1739</v>
      </c>
      <c r="E766" s="4" t="s">
        <v>1780</v>
      </c>
      <c r="F766" s="4" t="s">
        <v>11</v>
      </c>
      <c r="G766" s="8">
        <v>5266378</v>
      </c>
      <c r="H766" s="8">
        <v>4600749</v>
      </c>
      <c r="I766" s="8">
        <v>-665629</v>
      </c>
      <c r="J766" s="9">
        <v>-0.126</v>
      </c>
      <c r="K766" t="s">
        <v>3254</v>
      </c>
    </row>
    <row r="767" spans="1:11" x14ac:dyDescent="0.35">
      <c r="A767" s="3" t="s">
        <v>3107</v>
      </c>
      <c r="B767" s="3">
        <v>29</v>
      </c>
      <c r="C767" s="3">
        <v>27</v>
      </c>
      <c r="D767" s="3" t="s">
        <v>3067</v>
      </c>
      <c r="E767" s="4" t="s">
        <v>3108</v>
      </c>
      <c r="F767" s="4" t="s">
        <v>21</v>
      </c>
      <c r="G767" s="8">
        <v>6333720</v>
      </c>
      <c r="H767" s="8">
        <v>5668250</v>
      </c>
      <c r="I767" s="8">
        <v>-665470</v>
      </c>
      <c r="J767" s="9">
        <v>-0.105</v>
      </c>
      <c r="K767" t="s">
        <v>3254</v>
      </c>
    </row>
    <row r="768" spans="1:11" x14ac:dyDescent="0.35">
      <c r="A768" s="3" t="s">
        <v>2724</v>
      </c>
      <c r="B768" s="3">
        <v>10</v>
      </c>
      <c r="C768" s="3">
        <v>14</v>
      </c>
      <c r="D768" s="3" t="s">
        <v>2686</v>
      </c>
      <c r="E768" s="4" t="s">
        <v>2725</v>
      </c>
      <c r="F768" s="4" t="s">
        <v>21</v>
      </c>
      <c r="G768" s="8">
        <v>6187501</v>
      </c>
      <c r="H768" s="8">
        <v>5522923</v>
      </c>
      <c r="I768" s="8">
        <v>-664578</v>
      </c>
      <c r="J768" s="9">
        <v>-0.107</v>
      </c>
      <c r="K768" t="s">
        <v>3254</v>
      </c>
    </row>
    <row r="769" spans="1:11" x14ac:dyDescent="0.35">
      <c r="A769" s="3" t="s">
        <v>2295</v>
      </c>
      <c r="B769" s="3">
        <v>13</v>
      </c>
      <c r="C769" s="3">
        <v>33</v>
      </c>
      <c r="D769" s="3" t="s">
        <v>2277</v>
      </c>
      <c r="E769" s="4" t="s">
        <v>2296</v>
      </c>
      <c r="F769" s="4" t="s">
        <v>21</v>
      </c>
      <c r="G769" s="8">
        <v>7741154</v>
      </c>
      <c r="H769" s="8">
        <v>7076661</v>
      </c>
      <c r="I769" s="8">
        <v>-664493</v>
      </c>
      <c r="J769" s="9">
        <v>-8.5999999999999993E-2</v>
      </c>
      <c r="K769" t="s">
        <v>3254</v>
      </c>
    </row>
    <row r="770" spans="1:11" x14ac:dyDescent="0.35">
      <c r="A770" s="3" t="s">
        <v>1208</v>
      </c>
      <c r="B770" s="3">
        <v>14</v>
      </c>
      <c r="C770" s="3">
        <v>34</v>
      </c>
      <c r="D770" s="3" t="s">
        <v>1194</v>
      </c>
      <c r="E770" s="4" t="s">
        <v>1209</v>
      </c>
      <c r="F770" s="4" t="s">
        <v>21</v>
      </c>
      <c r="G770" s="8">
        <v>5421235</v>
      </c>
      <c r="H770" s="8">
        <v>4759559</v>
      </c>
      <c r="I770" s="8">
        <v>-661676</v>
      </c>
      <c r="J770" s="9">
        <v>-0.122</v>
      </c>
      <c r="K770" t="s">
        <v>3254</v>
      </c>
    </row>
    <row r="771" spans="1:11" x14ac:dyDescent="0.35">
      <c r="A771" s="3" t="s">
        <v>2942</v>
      </c>
      <c r="B771" s="3">
        <v>8</v>
      </c>
      <c r="C771" s="3">
        <v>13</v>
      </c>
      <c r="D771" s="3" t="s">
        <v>2940</v>
      </c>
      <c r="E771" s="4" t="s">
        <v>2943</v>
      </c>
      <c r="F771" s="4" t="s">
        <v>11</v>
      </c>
      <c r="G771" s="8">
        <v>5756453</v>
      </c>
      <c r="H771" s="8">
        <v>5095484</v>
      </c>
      <c r="I771" s="8">
        <v>-660969</v>
      </c>
      <c r="J771" s="9">
        <v>-0.115</v>
      </c>
      <c r="K771" t="s">
        <v>3254</v>
      </c>
    </row>
    <row r="772" spans="1:11" x14ac:dyDescent="0.35">
      <c r="A772" s="3" t="s">
        <v>2742</v>
      </c>
      <c r="B772" s="3">
        <v>10</v>
      </c>
      <c r="C772" s="3">
        <v>14</v>
      </c>
      <c r="D772" s="3" t="s">
        <v>2686</v>
      </c>
      <c r="E772" s="4" t="s">
        <v>2743</v>
      </c>
      <c r="F772" s="4" t="s">
        <v>26</v>
      </c>
      <c r="G772" s="8">
        <v>7028944</v>
      </c>
      <c r="H772" s="8">
        <v>6368773</v>
      </c>
      <c r="I772" s="8">
        <v>-660171</v>
      </c>
      <c r="J772" s="9">
        <v>-9.4E-2</v>
      </c>
      <c r="K772" t="s">
        <v>3254</v>
      </c>
    </row>
    <row r="773" spans="1:11" x14ac:dyDescent="0.35">
      <c r="A773" s="3" t="s">
        <v>2856</v>
      </c>
      <c r="B773" s="3">
        <v>9</v>
      </c>
      <c r="C773" s="3">
        <v>16</v>
      </c>
      <c r="D773" s="3" t="s">
        <v>2790</v>
      </c>
      <c r="E773" s="4" t="s">
        <v>2857</v>
      </c>
      <c r="F773" s="4" t="s">
        <v>21</v>
      </c>
      <c r="G773" s="8">
        <v>8892196</v>
      </c>
      <c r="H773" s="8">
        <v>8232830</v>
      </c>
      <c r="I773" s="8">
        <v>-659366</v>
      </c>
      <c r="J773" s="9">
        <v>-7.3999999999999996E-2</v>
      </c>
      <c r="K773" t="s">
        <v>3254</v>
      </c>
    </row>
    <row r="774" spans="1:11" x14ac:dyDescent="0.35">
      <c r="A774" s="3" t="s">
        <v>1198</v>
      </c>
      <c r="B774" s="3">
        <v>14</v>
      </c>
      <c r="C774" s="3">
        <v>34</v>
      </c>
      <c r="D774" s="3" t="s">
        <v>1194</v>
      </c>
      <c r="E774" s="4" t="s">
        <v>1199</v>
      </c>
      <c r="F774" s="4" t="s">
        <v>14</v>
      </c>
      <c r="G774" s="8">
        <v>5771192</v>
      </c>
      <c r="H774" s="8">
        <v>5113625</v>
      </c>
      <c r="I774" s="8">
        <v>-657567</v>
      </c>
      <c r="J774" s="9">
        <v>-0.114</v>
      </c>
      <c r="K774" t="s">
        <v>3254</v>
      </c>
    </row>
    <row r="775" spans="1:11" x14ac:dyDescent="0.35">
      <c r="A775" s="3" t="s">
        <v>169</v>
      </c>
      <c r="B775" s="3">
        <v>27</v>
      </c>
      <c r="C775" s="3">
        <v>32</v>
      </c>
      <c r="D775" s="3" t="s">
        <v>121</v>
      </c>
      <c r="E775" s="4" t="s">
        <v>170</v>
      </c>
      <c r="F775" s="4" t="s">
        <v>11</v>
      </c>
      <c r="G775" s="8">
        <v>4289835</v>
      </c>
      <c r="H775" s="8">
        <v>3633506</v>
      </c>
      <c r="I775" s="8">
        <v>-656329</v>
      </c>
      <c r="J775" s="9">
        <v>-0.153</v>
      </c>
      <c r="K775" t="s">
        <v>3254</v>
      </c>
    </row>
    <row r="776" spans="1:11" x14ac:dyDescent="0.35">
      <c r="A776" s="3" t="s">
        <v>2150</v>
      </c>
      <c r="B776" s="3">
        <v>16</v>
      </c>
      <c r="C776" s="3">
        <v>36</v>
      </c>
      <c r="D776" s="3" t="s">
        <v>2128</v>
      </c>
      <c r="E776" s="4" t="s">
        <v>2151</v>
      </c>
      <c r="F776" s="4" t="s">
        <v>21</v>
      </c>
      <c r="G776" s="8">
        <v>4276685</v>
      </c>
      <c r="H776" s="8">
        <v>3620569</v>
      </c>
      <c r="I776" s="8">
        <v>-656116</v>
      </c>
      <c r="J776" s="9">
        <v>-0.153</v>
      </c>
      <c r="K776" t="s">
        <v>3254</v>
      </c>
    </row>
    <row r="777" spans="1:11" x14ac:dyDescent="0.35">
      <c r="A777" s="3" t="s">
        <v>1555</v>
      </c>
      <c r="B777" s="3">
        <v>21</v>
      </c>
      <c r="C777" s="3">
        <v>47</v>
      </c>
      <c r="D777" s="3" t="s">
        <v>1533</v>
      </c>
      <c r="E777" s="4" t="s">
        <v>1556</v>
      </c>
      <c r="F777" s="4" t="s">
        <v>11</v>
      </c>
      <c r="G777" s="8">
        <v>25769132</v>
      </c>
      <c r="H777" s="8">
        <v>25113296</v>
      </c>
      <c r="I777" s="8">
        <v>-655836</v>
      </c>
      <c r="J777" s="9">
        <v>-2.5000000000000001E-2</v>
      </c>
      <c r="K777" t="s">
        <v>3254</v>
      </c>
    </row>
    <row r="778" spans="1:11" x14ac:dyDescent="0.35">
      <c r="A778" s="3" t="s">
        <v>1369</v>
      </c>
      <c r="B778" s="3">
        <v>31</v>
      </c>
      <c r="C778" s="3">
        <v>49</v>
      </c>
      <c r="D778" s="3" t="s">
        <v>1325</v>
      </c>
      <c r="E778" s="4" t="s">
        <v>1370</v>
      </c>
      <c r="F778" s="4" t="s">
        <v>21</v>
      </c>
      <c r="G778" s="8">
        <v>6493183</v>
      </c>
      <c r="H778" s="8">
        <v>5837700</v>
      </c>
      <c r="I778" s="8">
        <v>-655483</v>
      </c>
      <c r="J778" s="9">
        <v>-0.10100000000000001</v>
      </c>
      <c r="K778" t="s">
        <v>3254</v>
      </c>
    </row>
    <row r="779" spans="1:11" x14ac:dyDescent="0.35">
      <c r="A779" s="3" t="s">
        <v>2830</v>
      </c>
      <c r="B779" s="3">
        <v>9</v>
      </c>
      <c r="C779" s="3">
        <v>16</v>
      </c>
      <c r="D779" s="3" t="s">
        <v>2790</v>
      </c>
      <c r="E779" s="4" t="s">
        <v>2831</v>
      </c>
      <c r="F779" s="4" t="s">
        <v>14</v>
      </c>
      <c r="G779" s="8">
        <v>6089560</v>
      </c>
      <c r="H779" s="8">
        <v>5434520</v>
      </c>
      <c r="I779" s="8">
        <v>-655040</v>
      </c>
      <c r="J779" s="9">
        <v>-0.108</v>
      </c>
      <c r="K779" t="s">
        <v>3254</v>
      </c>
    </row>
    <row r="780" spans="1:11" x14ac:dyDescent="0.35">
      <c r="A780" s="3" t="s">
        <v>2838</v>
      </c>
      <c r="B780" s="3">
        <v>9</v>
      </c>
      <c r="C780" s="3">
        <v>16</v>
      </c>
      <c r="D780" s="3" t="s">
        <v>2790</v>
      </c>
      <c r="E780" s="4" t="s">
        <v>2839</v>
      </c>
      <c r="F780" s="4" t="s">
        <v>11</v>
      </c>
      <c r="G780" s="8">
        <v>6445783</v>
      </c>
      <c r="H780" s="8">
        <v>5791190</v>
      </c>
      <c r="I780" s="8">
        <v>-654593</v>
      </c>
      <c r="J780" s="9">
        <v>-0.10199999999999999</v>
      </c>
      <c r="K780" t="s">
        <v>3254</v>
      </c>
    </row>
    <row r="781" spans="1:11" x14ac:dyDescent="0.35">
      <c r="A781" s="3" t="s">
        <v>2431</v>
      </c>
      <c r="B781" s="3">
        <v>11</v>
      </c>
      <c r="C781" s="3">
        <v>12</v>
      </c>
      <c r="D781" s="3" t="s">
        <v>2421</v>
      </c>
      <c r="E781" s="4" t="s">
        <v>2432</v>
      </c>
      <c r="F781" s="4" t="s">
        <v>14</v>
      </c>
      <c r="G781" s="8">
        <v>4598679</v>
      </c>
      <c r="H781" s="8">
        <v>3944660</v>
      </c>
      <c r="I781" s="8">
        <v>-654019</v>
      </c>
      <c r="J781" s="9">
        <v>-0.14199999999999999</v>
      </c>
      <c r="K781" t="s">
        <v>3254</v>
      </c>
    </row>
    <row r="782" spans="1:11" x14ac:dyDescent="0.35">
      <c r="A782" s="3" t="s">
        <v>247</v>
      </c>
      <c r="B782" s="3">
        <v>4</v>
      </c>
      <c r="C782" s="3">
        <v>8</v>
      </c>
      <c r="D782" s="3" t="s">
        <v>243</v>
      </c>
      <c r="E782" s="4" t="s">
        <v>248</v>
      </c>
      <c r="F782" s="4" t="s">
        <v>26</v>
      </c>
      <c r="G782" s="8">
        <v>7529220</v>
      </c>
      <c r="H782" s="8">
        <v>6875286</v>
      </c>
      <c r="I782" s="8">
        <v>-653934</v>
      </c>
      <c r="J782" s="9">
        <v>-8.6999999999999994E-2</v>
      </c>
      <c r="K782" t="s">
        <v>3254</v>
      </c>
    </row>
    <row r="783" spans="1:11" x14ac:dyDescent="0.35">
      <c r="A783" s="3" t="s">
        <v>1357</v>
      </c>
      <c r="B783" s="3">
        <v>31</v>
      </c>
      <c r="C783" s="3">
        <v>49</v>
      </c>
      <c r="D783" s="3" t="s">
        <v>1325</v>
      </c>
      <c r="E783" s="4" t="s">
        <v>1358</v>
      </c>
      <c r="F783" s="4" t="s">
        <v>21</v>
      </c>
      <c r="G783" s="8">
        <v>7563535</v>
      </c>
      <c r="H783" s="8">
        <v>6909772</v>
      </c>
      <c r="I783" s="8">
        <v>-653763</v>
      </c>
      <c r="J783" s="9">
        <v>-8.5999999999999993E-2</v>
      </c>
      <c r="K783" t="s">
        <v>3254</v>
      </c>
    </row>
    <row r="784" spans="1:11" x14ac:dyDescent="0.35">
      <c r="A784" s="3" t="s">
        <v>2814</v>
      </c>
      <c r="B784" s="3">
        <v>9</v>
      </c>
      <c r="C784" s="3">
        <v>16</v>
      </c>
      <c r="D784" s="3" t="s">
        <v>2790</v>
      </c>
      <c r="E784" s="4" t="s">
        <v>2815</v>
      </c>
      <c r="F784" s="4" t="s">
        <v>11</v>
      </c>
      <c r="G784" s="8">
        <v>5804832</v>
      </c>
      <c r="H784" s="8">
        <v>5151298</v>
      </c>
      <c r="I784" s="8">
        <v>-653534</v>
      </c>
      <c r="J784" s="9">
        <v>-0.113</v>
      </c>
      <c r="K784" t="s">
        <v>3254</v>
      </c>
    </row>
    <row r="785" spans="1:11" x14ac:dyDescent="0.35">
      <c r="A785" s="3" t="s">
        <v>2746</v>
      </c>
      <c r="B785" s="3">
        <v>10</v>
      </c>
      <c r="C785" s="3">
        <v>14</v>
      </c>
      <c r="D785" s="3" t="s">
        <v>2686</v>
      </c>
      <c r="E785" s="4" t="s">
        <v>2747</v>
      </c>
      <c r="F785" s="4" t="s">
        <v>14</v>
      </c>
      <c r="G785" s="8">
        <v>6440496</v>
      </c>
      <c r="H785" s="8">
        <v>5787115</v>
      </c>
      <c r="I785" s="8">
        <v>-653381</v>
      </c>
      <c r="J785" s="9">
        <v>-0.10100000000000001</v>
      </c>
      <c r="K785" t="s">
        <v>3254</v>
      </c>
    </row>
    <row r="786" spans="1:11" x14ac:dyDescent="0.35">
      <c r="A786" s="3" t="s">
        <v>2069</v>
      </c>
      <c r="B786" s="3">
        <v>19</v>
      </c>
      <c r="C786" s="3">
        <v>37</v>
      </c>
      <c r="D786" s="3" t="s">
        <v>2035</v>
      </c>
      <c r="E786" s="4" t="s">
        <v>2070</v>
      </c>
      <c r="F786" s="4" t="s">
        <v>21</v>
      </c>
      <c r="G786" s="8">
        <v>7866098</v>
      </c>
      <c r="H786" s="8">
        <v>7213734</v>
      </c>
      <c r="I786" s="8">
        <v>-652364</v>
      </c>
      <c r="J786" s="9">
        <v>-8.3000000000000004E-2</v>
      </c>
      <c r="K786" t="s">
        <v>3254</v>
      </c>
    </row>
    <row r="787" spans="1:11" x14ac:dyDescent="0.35">
      <c r="A787" s="3" t="s">
        <v>1743</v>
      </c>
      <c r="B787" s="3">
        <v>1</v>
      </c>
      <c r="C787" s="3">
        <v>1</v>
      </c>
      <c r="D787" s="3" t="s">
        <v>1739</v>
      </c>
      <c r="E787" s="4" t="s">
        <v>1744</v>
      </c>
      <c r="F787" s="4" t="s">
        <v>11</v>
      </c>
      <c r="G787" s="8">
        <v>6938109</v>
      </c>
      <c r="H787" s="8">
        <v>6286775</v>
      </c>
      <c r="I787" s="8">
        <v>-651334</v>
      </c>
      <c r="J787" s="9">
        <v>-9.4E-2</v>
      </c>
      <c r="K787" t="s">
        <v>3254</v>
      </c>
    </row>
    <row r="788" spans="1:11" x14ac:dyDescent="0.35">
      <c r="A788" s="3" t="s">
        <v>2142</v>
      </c>
      <c r="B788" s="3">
        <v>14</v>
      </c>
      <c r="C788" s="3">
        <v>36</v>
      </c>
      <c r="D788" s="3" t="s">
        <v>2128</v>
      </c>
      <c r="E788" s="4" t="s">
        <v>2143</v>
      </c>
      <c r="F788" s="4" t="s">
        <v>21</v>
      </c>
      <c r="G788" s="8">
        <v>5623890</v>
      </c>
      <c r="H788" s="8">
        <v>4973013</v>
      </c>
      <c r="I788" s="8">
        <v>-650877</v>
      </c>
      <c r="J788" s="9">
        <v>-0.11600000000000001</v>
      </c>
      <c r="K788" t="s">
        <v>3254</v>
      </c>
    </row>
    <row r="789" spans="1:11" x14ac:dyDescent="0.35">
      <c r="A789" s="3" t="s">
        <v>368</v>
      </c>
      <c r="B789" s="3">
        <v>19</v>
      </c>
      <c r="C789" s="3">
        <v>42</v>
      </c>
      <c r="D789" s="3" t="s">
        <v>352</v>
      </c>
      <c r="E789" s="4" t="s">
        <v>369</v>
      </c>
      <c r="F789" s="4" t="s">
        <v>11</v>
      </c>
      <c r="G789" s="8">
        <v>3895461</v>
      </c>
      <c r="H789" s="8">
        <v>3244769</v>
      </c>
      <c r="I789" s="8">
        <v>-650692</v>
      </c>
      <c r="J789" s="9">
        <v>-0.16700000000000001</v>
      </c>
      <c r="K789" t="s">
        <v>3254</v>
      </c>
    </row>
    <row r="790" spans="1:11" x14ac:dyDescent="0.35">
      <c r="A790" s="3" t="s">
        <v>2297</v>
      </c>
      <c r="B790" s="3">
        <v>13</v>
      </c>
      <c r="C790" s="3">
        <v>33</v>
      </c>
      <c r="D790" s="3" t="s">
        <v>2277</v>
      </c>
      <c r="E790" s="4" t="s">
        <v>2298</v>
      </c>
      <c r="F790" s="4" t="s">
        <v>11</v>
      </c>
      <c r="G790" s="8">
        <v>6699118</v>
      </c>
      <c r="H790" s="8">
        <v>6048479</v>
      </c>
      <c r="I790" s="8">
        <v>-650639</v>
      </c>
      <c r="J790" s="9">
        <v>-9.7000000000000003E-2</v>
      </c>
      <c r="K790" t="s">
        <v>3254</v>
      </c>
    </row>
    <row r="791" spans="1:11" x14ac:dyDescent="0.35">
      <c r="A791" s="3" t="s">
        <v>2095</v>
      </c>
      <c r="B791" s="3">
        <v>32</v>
      </c>
      <c r="C791" s="3">
        <v>37</v>
      </c>
      <c r="D791" s="3" t="s">
        <v>2035</v>
      </c>
      <c r="E791" s="4" t="s">
        <v>2096</v>
      </c>
      <c r="F791" s="4" t="s">
        <v>29</v>
      </c>
      <c r="G791" s="8">
        <v>4817975</v>
      </c>
      <c r="H791" s="8">
        <v>4167898</v>
      </c>
      <c r="I791" s="8">
        <v>-650077</v>
      </c>
      <c r="J791" s="9">
        <v>-0.13500000000000001</v>
      </c>
      <c r="K791" t="s">
        <v>3254</v>
      </c>
    </row>
    <row r="792" spans="1:11" s="16" customFormat="1" x14ac:dyDescent="0.35">
      <c r="A792" s="3" t="s">
        <v>499</v>
      </c>
      <c r="B792" s="3">
        <v>2</v>
      </c>
      <c r="C792" s="3">
        <v>3</v>
      </c>
      <c r="D792" s="3" t="s">
        <v>491</v>
      </c>
      <c r="E792" s="4" t="s">
        <v>500</v>
      </c>
      <c r="F792" s="4" t="s">
        <v>11</v>
      </c>
      <c r="G792" s="8">
        <v>6347531</v>
      </c>
      <c r="H792" s="8">
        <v>5698701</v>
      </c>
      <c r="I792" s="8">
        <v>-648830</v>
      </c>
      <c r="J792" s="9">
        <v>-0.10199999999999999</v>
      </c>
      <c r="K792" t="s">
        <v>3254</v>
      </c>
    </row>
    <row r="793" spans="1:11" x14ac:dyDescent="0.35">
      <c r="A793" s="3" t="s">
        <v>604</v>
      </c>
      <c r="B793" s="3">
        <v>20</v>
      </c>
      <c r="C793" s="3">
        <v>43</v>
      </c>
      <c r="D793" s="3" t="s">
        <v>574</v>
      </c>
      <c r="E793" s="4" t="s">
        <v>605</v>
      </c>
      <c r="F793" s="4" t="s">
        <v>21</v>
      </c>
      <c r="G793" s="8">
        <v>5949099</v>
      </c>
      <c r="H793" s="8">
        <v>5301086</v>
      </c>
      <c r="I793" s="8">
        <v>-648013</v>
      </c>
      <c r="J793" s="9">
        <v>-0.109</v>
      </c>
      <c r="K793" t="s">
        <v>3254</v>
      </c>
    </row>
    <row r="794" spans="1:11" x14ac:dyDescent="0.35">
      <c r="A794" s="3" t="s">
        <v>2127</v>
      </c>
      <c r="B794" s="3">
        <v>13</v>
      </c>
      <c r="C794" s="3">
        <v>36</v>
      </c>
      <c r="D794" s="3" t="s">
        <v>2128</v>
      </c>
      <c r="E794" s="4" t="s">
        <v>2129</v>
      </c>
      <c r="F794" s="4" t="s">
        <v>11</v>
      </c>
      <c r="G794" s="8">
        <v>4393266</v>
      </c>
      <c r="H794" s="8">
        <v>3745936</v>
      </c>
      <c r="I794" s="8">
        <v>-647330</v>
      </c>
      <c r="J794" s="9">
        <v>-0.14699999999999999</v>
      </c>
      <c r="K794" t="s">
        <v>3254</v>
      </c>
    </row>
    <row r="795" spans="1:11" x14ac:dyDescent="0.35">
      <c r="A795" s="3" t="s">
        <v>337</v>
      </c>
      <c r="B795" s="3">
        <v>7</v>
      </c>
      <c r="C795" s="3">
        <v>8</v>
      </c>
      <c r="D795" s="3" t="s">
        <v>243</v>
      </c>
      <c r="E795" s="4" t="s">
        <v>338</v>
      </c>
      <c r="F795" s="4" t="s">
        <v>29</v>
      </c>
      <c r="G795" s="8">
        <v>9348187</v>
      </c>
      <c r="H795" s="8">
        <v>8701183</v>
      </c>
      <c r="I795" s="8">
        <v>-647004</v>
      </c>
      <c r="J795" s="9">
        <v>-6.9000000000000006E-2</v>
      </c>
      <c r="K795" t="s">
        <v>3254</v>
      </c>
    </row>
    <row r="796" spans="1:11" x14ac:dyDescent="0.35">
      <c r="A796" s="3" t="s">
        <v>565</v>
      </c>
      <c r="B796" s="3">
        <v>2</v>
      </c>
      <c r="C796" s="3">
        <v>3</v>
      </c>
      <c r="D796" s="3" t="s">
        <v>491</v>
      </c>
      <c r="E796" s="4" t="s">
        <v>566</v>
      </c>
      <c r="F796" s="4" t="s">
        <v>11</v>
      </c>
      <c r="G796" s="8">
        <v>4098982</v>
      </c>
      <c r="H796" s="8">
        <v>3454733</v>
      </c>
      <c r="I796" s="8">
        <v>-644249</v>
      </c>
      <c r="J796" s="9">
        <v>-0.157</v>
      </c>
      <c r="K796" t="s">
        <v>3254</v>
      </c>
    </row>
    <row r="797" spans="1:11" x14ac:dyDescent="0.35">
      <c r="A797" s="3" t="s">
        <v>2125</v>
      </c>
      <c r="B797" s="3">
        <v>32</v>
      </c>
      <c r="C797" s="3">
        <v>37</v>
      </c>
      <c r="D797" s="3" t="s">
        <v>2035</v>
      </c>
      <c r="E797" s="4" t="s">
        <v>2126</v>
      </c>
      <c r="F797" s="4" t="s">
        <v>11</v>
      </c>
      <c r="G797" s="8">
        <v>4934484</v>
      </c>
      <c r="H797" s="8">
        <v>4292777</v>
      </c>
      <c r="I797" s="8">
        <v>-641707</v>
      </c>
      <c r="J797" s="9">
        <v>-0.13</v>
      </c>
      <c r="K797" t="s">
        <v>3254</v>
      </c>
    </row>
    <row r="798" spans="1:11" x14ac:dyDescent="0.35">
      <c r="A798" s="3" t="s">
        <v>1477</v>
      </c>
      <c r="B798" s="3">
        <v>17</v>
      </c>
      <c r="C798" s="3">
        <v>35</v>
      </c>
      <c r="D798" s="3" t="s">
        <v>1421</v>
      </c>
      <c r="E798" s="4" t="s">
        <v>1478</v>
      </c>
      <c r="F798" s="4" t="s">
        <v>21</v>
      </c>
      <c r="G798" s="8">
        <v>8519202</v>
      </c>
      <c r="H798" s="8">
        <v>7877598</v>
      </c>
      <c r="I798" s="8">
        <v>-641604</v>
      </c>
      <c r="J798" s="9">
        <v>-7.4999999999999997E-2</v>
      </c>
      <c r="K798" t="s">
        <v>3254</v>
      </c>
    </row>
    <row r="799" spans="1:11" x14ac:dyDescent="0.35">
      <c r="A799" s="3" t="s">
        <v>2978</v>
      </c>
      <c r="B799" s="3">
        <v>11</v>
      </c>
      <c r="C799" s="3">
        <v>13</v>
      </c>
      <c r="D799" s="3" t="s">
        <v>2940</v>
      </c>
      <c r="E799" s="4" t="s">
        <v>2979</v>
      </c>
      <c r="F799" s="4" t="s">
        <v>11</v>
      </c>
      <c r="G799" s="8">
        <v>6980107</v>
      </c>
      <c r="H799" s="8">
        <v>6339687</v>
      </c>
      <c r="I799" s="8">
        <v>-640420</v>
      </c>
      <c r="J799" s="9">
        <v>-9.1999999999999998E-2</v>
      </c>
      <c r="K799" t="s">
        <v>3254</v>
      </c>
    </row>
    <row r="800" spans="1:11" x14ac:dyDescent="0.35">
      <c r="A800" s="3" t="s">
        <v>297</v>
      </c>
      <c r="B800" s="3">
        <v>4</v>
      </c>
      <c r="C800" s="3">
        <v>8</v>
      </c>
      <c r="D800" s="3" t="s">
        <v>243</v>
      </c>
      <c r="E800" s="4" t="s">
        <v>298</v>
      </c>
      <c r="F800" s="4" t="s">
        <v>26</v>
      </c>
      <c r="G800" s="8">
        <v>8967468</v>
      </c>
      <c r="H800" s="8">
        <v>8329323</v>
      </c>
      <c r="I800" s="8">
        <v>-638145</v>
      </c>
      <c r="J800" s="9">
        <v>-7.0999999999999994E-2</v>
      </c>
      <c r="K800" t="s">
        <v>3254</v>
      </c>
    </row>
    <row r="801" spans="1:11" x14ac:dyDescent="0.35">
      <c r="A801" s="3" t="s">
        <v>3133</v>
      </c>
      <c r="B801" s="3">
        <v>24</v>
      </c>
      <c r="C801" s="3">
        <v>26</v>
      </c>
      <c r="D801" s="3" t="s">
        <v>3121</v>
      </c>
      <c r="E801" s="4" t="s">
        <v>3134</v>
      </c>
      <c r="F801" s="4" t="s">
        <v>11</v>
      </c>
      <c r="G801" s="8">
        <v>5509523</v>
      </c>
      <c r="H801" s="8">
        <v>4871625</v>
      </c>
      <c r="I801" s="8">
        <v>-637898</v>
      </c>
      <c r="J801" s="9">
        <v>-0.11600000000000001</v>
      </c>
      <c r="K801" t="s">
        <v>3254</v>
      </c>
    </row>
    <row r="802" spans="1:11" x14ac:dyDescent="0.35">
      <c r="A802" s="3" t="s">
        <v>47</v>
      </c>
      <c r="B802" s="3">
        <v>6</v>
      </c>
      <c r="C802" s="3">
        <v>7</v>
      </c>
      <c r="D802" s="3" t="s">
        <v>9</v>
      </c>
      <c r="E802" s="4" t="s">
        <v>48</v>
      </c>
      <c r="F802" s="4" t="s">
        <v>21</v>
      </c>
      <c r="G802" s="8">
        <v>8715117</v>
      </c>
      <c r="H802" s="8">
        <v>8077549</v>
      </c>
      <c r="I802" s="8">
        <v>-637568</v>
      </c>
      <c r="J802" s="9">
        <v>-7.2999999999999995E-2</v>
      </c>
      <c r="K802" t="s">
        <v>3254</v>
      </c>
    </row>
    <row r="803" spans="1:11" x14ac:dyDescent="0.35">
      <c r="A803" s="3" t="s">
        <v>2260</v>
      </c>
      <c r="B803" s="3">
        <v>2</v>
      </c>
      <c r="C803" s="3">
        <v>4</v>
      </c>
      <c r="D803" s="3" t="s">
        <v>2258</v>
      </c>
      <c r="E803" s="4" t="s">
        <v>2261</v>
      </c>
      <c r="F803" s="4" t="s">
        <v>21</v>
      </c>
      <c r="G803" s="8">
        <v>4531779</v>
      </c>
      <c r="H803" s="8">
        <v>3895039</v>
      </c>
      <c r="I803" s="8">
        <v>-636740</v>
      </c>
      <c r="J803" s="9">
        <v>-0.14099999999999999</v>
      </c>
      <c r="K803" t="s">
        <v>3254</v>
      </c>
    </row>
    <row r="804" spans="1:11" x14ac:dyDescent="0.35">
      <c r="A804" s="3" t="s">
        <v>1702</v>
      </c>
      <c r="B804" s="3">
        <v>18</v>
      </c>
      <c r="C804" s="3">
        <v>45</v>
      </c>
      <c r="D804" s="3" t="s">
        <v>1700</v>
      </c>
      <c r="E804" s="4" t="s">
        <v>1703</v>
      </c>
      <c r="F804" s="4" t="s">
        <v>14</v>
      </c>
      <c r="G804" s="8">
        <v>5886224</v>
      </c>
      <c r="H804" s="8">
        <v>5249780</v>
      </c>
      <c r="I804" s="8">
        <v>-636444</v>
      </c>
      <c r="J804" s="9">
        <v>-0.108</v>
      </c>
      <c r="K804" t="s">
        <v>3254</v>
      </c>
    </row>
    <row r="805" spans="1:11" x14ac:dyDescent="0.35">
      <c r="A805" s="3" t="s">
        <v>2792</v>
      </c>
      <c r="B805" s="3">
        <v>8</v>
      </c>
      <c r="C805" s="3">
        <v>16</v>
      </c>
      <c r="D805" s="3" t="s">
        <v>2790</v>
      </c>
      <c r="E805" s="4" t="s">
        <v>2793</v>
      </c>
      <c r="F805" s="4" t="s">
        <v>21</v>
      </c>
      <c r="G805" s="8">
        <v>5989709</v>
      </c>
      <c r="H805" s="8">
        <v>5353934</v>
      </c>
      <c r="I805" s="8">
        <v>-635775</v>
      </c>
      <c r="J805" s="9">
        <v>-0.106</v>
      </c>
      <c r="K805" t="s">
        <v>3254</v>
      </c>
    </row>
    <row r="806" spans="1:11" x14ac:dyDescent="0.35">
      <c r="A806" s="3" t="s">
        <v>1173</v>
      </c>
      <c r="B806" s="3">
        <v>28</v>
      </c>
      <c r="C806" s="3">
        <v>24</v>
      </c>
      <c r="D806" s="3" t="s">
        <v>1127</v>
      </c>
      <c r="E806" s="4" t="s">
        <v>1174</v>
      </c>
      <c r="F806" s="4" t="s">
        <v>21</v>
      </c>
      <c r="G806" s="8">
        <v>10070081</v>
      </c>
      <c r="H806" s="8">
        <v>9434966</v>
      </c>
      <c r="I806" s="8">
        <v>-635115</v>
      </c>
      <c r="J806" s="9">
        <v>-6.3E-2</v>
      </c>
      <c r="K806" t="s">
        <v>3254</v>
      </c>
    </row>
    <row r="807" spans="1:11" x14ac:dyDescent="0.35">
      <c r="A807" s="3" t="s">
        <v>3054</v>
      </c>
      <c r="B807" s="3">
        <v>22</v>
      </c>
      <c r="C807" s="3">
        <v>48</v>
      </c>
      <c r="D807" s="3" t="s">
        <v>3021</v>
      </c>
      <c r="E807" s="4" t="s">
        <v>3055</v>
      </c>
      <c r="F807" s="4" t="s">
        <v>21</v>
      </c>
      <c r="G807" s="8">
        <v>8282570</v>
      </c>
      <c r="H807" s="8">
        <v>7648940</v>
      </c>
      <c r="I807" s="8">
        <v>-633630</v>
      </c>
      <c r="J807" s="9">
        <v>-7.6999999999999999E-2</v>
      </c>
      <c r="K807" t="s">
        <v>3254</v>
      </c>
    </row>
    <row r="808" spans="1:11" x14ac:dyDescent="0.35">
      <c r="A808" s="3" t="s">
        <v>1685</v>
      </c>
      <c r="B808" s="3">
        <v>29</v>
      </c>
      <c r="C808" s="3">
        <v>23</v>
      </c>
      <c r="D808" s="3" t="s">
        <v>1633</v>
      </c>
      <c r="E808" s="4" t="s">
        <v>1686</v>
      </c>
      <c r="F808" s="4" t="s">
        <v>26</v>
      </c>
      <c r="G808" s="8">
        <v>6956502</v>
      </c>
      <c r="H808" s="8">
        <v>6323319</v>
      </c>
      <c r="I808" s="8">
        <v>-633183</v>
      </c>
      <c r="J808" s="9">
        <v>-9.0999999999999998E-2</v>
      </c>
      <c r="K808" t="s">
        <v>3254</v>
      </c>
    </row>
    <row r="809" spans="1:11" x14ac:dyDescent="0.35">
      <c r="A809" s="3" t="s">
        <v>954</v>
      </c>
      <c r="B809" s="3">
        <v>11</v>
      </c>
      <c r="C809" s="3">
        <v>11</v>
      </c>
      <c r="D809" s="3" t="s">
        <v>896</v>
      </c>
      <c r="E809" s="4" t="s">
        <v>955</v>
      </c>
      <c r="F809" s="4" t="s">
        <v>21</v>
      </c>
      <c r="G809" s="8">
        <v>5103180</v>
      </c>
      <c r="H809" s="8">
        <v>4470899</v>
      </c>
      <c r="I809" s="8">
        <v>-632281</v>
      </c>
      <c r="J809" s="9">
        <v>-0.124</v>
      </c>
      <c r="K809" t="s">
        <v>3254</v>
      </c>
    </row>
    <row r="810" spans="1:11" x14ac:dyDescent="0.35">
      <c r="A810" s="3" t="s">
        <v>1673</v>
      </c>
      <c r="B810" s="3">
        <v>26</v>
      </c>
      <c r="C810" s="3">
        <v>23</v>
      </c>
      <c r="D810" s="3" t="s">
        <v>1633</v>
      </c>
      <c r="E810" s="4" t="s">
        <v>1674</v>
      </c>
      <c r="F810" s="4" t="s">
        <v>21</v>
      </c>
      <c r="G810" s="8">
        <v>7371107</v>
      </c>
      <c r="H810" s="8">
        <v>6739561</v>
      </c>
      <c r="I810" s="8">
        <v>-631546</v>
      </c>
      <c r="J810" s="9">
        <v>-8.5999999999999993E-2</v>
      </c>
      <c r="K810" t="s">
        <v>3254</v>
      </c>
    </row>
    <row r="811" spans="1:11" x14ac:dyDescent="0.35">
      <c r="A811" s="3" t="s">
        <v>1187</v>
      </c>
      <c r="B811" s="3">
        <v>28</v>
      </c>
      <c r="C811" s="3">
        <v>24</v>
      </c>
      <c r="D811" s="3" t="s">
        <v>1127</v>
      </c>
      <c r="E811" s="4" t="s">
        <v>1188</v>
      </c>
      <c r="F811" s="4" t="s">
        <v>29</v>
      </c>
      <c r="G811" s="8">
        <v>5685614</v>
      </c>
      <c r="H811" s="8">
        <v>5054598</v>
      </c>
      <c r="I811" s="8">
        <v>-631016</v>
      </c>
      <c r="J811" s="9">
        <v>-0.111</v>
      </c>
      <c r="K811" t="s">
        <v>3254</v>
      </c>
    </row>
    <row r="812" spans="1:11" x14ac:dyDescent="0.35">
      <c r="A812" s="3" t="s">
        <v>456</v>
      </c>
      <c r="B812" s="3">
        <v>31</v>
      </c>
      <c r="C812" s="3">
        <v>51</v>
      </c>
      <c r="D812" s="3" t="s">
        <v>438</v>
      </c>
      <c r="E812" s="4" t="s">
        <v>457</v>
      </c>
      <c r="F812" s="4" t="s">
        <v>21</v>
      </c>
      <c r="G812" s="8">
        <v>9294195</v>
      </c>
      <c r="H812" s="8">
        <v>8663506</v>
      </c>
      <c r="I812" s="8">
        <v>-630689</v>
      </c>
      <c r="J812" s="9">
        <v>-6.8000000000000005E-2</v>
      </c>
      <c r="K812" t="s">
        <v>3254</v>
      </c>
    </row>
    <row r="813" spans="1:11" x14ac:dyDescent="0.35">
      <c r="A813" s="3" t="s">
        <v>3027</v>
      </c>
      <c r="B813" s="3">
        <v>21</v>
      </c>
      <c r="C813" s="3">
        <v>48</v>
      </c>
      <c r="D813" s="3" t="s">
        <v>3021</v>
      </c>
      <c r="E813" s="4" t="s">
        <v>3028</v>
      </c>
      <c r="F813" s="4" t="s">
        <v>21</v>
      </c>
      <c r="G813" s="8">
        <v>9283034</v>
      </c>
      <c r="H813" s="8">
        <v>8652499</v>
      </c>
      <c r="I813" s="8">
        <v>-630535</v>
      </c>
      <c r="J813" s="9">
        <v>-6.8000000000000005E-2</v>
      </c>
      <c r="K813" t="s">
        <v>3254</v>
      </c>
    </row>
    <row r="814" spans="1:11" x14ac:dyDescent="0.35">
      <c r="A814" s="3" t="s">
        <v>641</v>
      </c>
      <c r="B814" s="3">
        <v>3</v>
      </c>
      <c r="C814" s="3">
        <v>6</v>
      </c>
      <c r="D814" s="3" t="s">
        <v>613</v>
      </c>
      <c r="E814" s="4" t="s">
        <v>642</v>
      </c>
      <c r="F814" s="4" t="s">
        <v>21</v>
      </c>
      <c r="G814" s="8">
        <v>8472602</v>
      </c>
      <c r="H814" s="8">
        <v>7843881</v>
      </c>
      <c r="I814" s="8">
        <v>-628721</v>
      </c>
      <c r="J814" s="9">
        <v>-7.3999999999999996E-2</v>
      </c>
      <c r="K814" t="s">
        <v>3254</v>
      </c>
    </row>
    <row r="815" spans="1:11" x14ac:dyDescent="0.35">
      <c r="A815" s="3" t="s">
        <v>2675</v>
      </c>
      <c r="B815" s="3">
        <v>12</v>
      </c>
      <c r="C815" s="3">
        <v>17</v>
      </c>
      <c r="D815" s="3" t="s">
        <v>2565</v>
      </c>
      <c r="E815" s="4" t="s">
        <v>2676</v>
      </c>
      <c r="F815" s="4" t="s">
        <v>14</v>
      </c>
      <c r="G815" s="8">
        <v>5277194</v>
      </c>
      <c r="H815" s="8">
        <v>4650713</v>
      </c>
      <c r="I815" s="8">
        <v>-626481</v>
      </c>
      <c r="J815" s="9">
        <v>-0.11899999999999999</v>
      </c>
      <c r="K815" t="s">
        <v>3254</v>
      </c>
    </row>
    <row r="816" spans="1:11" x14ac:dyDescent="0.35">
      <c r="A816" s="3" t="s">
        <v>430</v>
      </c>
      <c r="B816" s="3">
        <v>23</v>
      </c>
      <c r="C816" s="3">
        <v>42</v>
      </c>
      <c r="D816" s="3" t="s">
        <v>352</v>
      </c>
      <c r="E816" s="4" t="s">
        <v>431</v>
      </c>
      <c r="F816" s="4" t="s">
        <v>14</v>
      </c>
      <c r="G816" s="8">
        <v>2937508</v>
      </c>
      <c r="H816" s="8">
        <v>2312712</v>
      </c>
      <c r="I816" s="8">
        <v>-624796</v>
      </c>
      <c r="J816" s="9">
        <v>-0.21299999999999999</v>
      </c>
      <c r="K816" t="s">
        <v>3254</v>
      </c>
    </row>
    <row r="817" spans="1:11" x14ac:dyDescent="0.35">
      <c r="A817" s="3" t="s">
        <v>1220</v>
      </c>
      <c r="B817" s="3">
        <v>14</v>
      </c>
      <c r="C817" s="3">
        <v>34</v>
      </c>
      <c r="D817" s="3" t="s">
        <v>1194</v>
      </c>
      <c r="E817" s="4" t="s">
        <v>1221</v>
      </c>
      <c r="F817" s="4" t="s">
        <v>21</v>
      </c>
      <c r="G817" s="8">
        <v>5811437</v>
      </c>
      <c r="H817" s="8">
        <v>5187306</v>
      </c>
      <c r="I817" s="8">
        <v>-624131</v>
      </c>
      <c r="J817" s="9">
        <v>-0.107</v>
      </c>
      <c r="K817" t="s">
        <v>3254</v>
      </c>
    </row>
    <row r="818" spans="1:11" x14ac:dyDescent="0.35">
      <c r="A818" s="3" t="s">
        <v>279</v>
      </c>
      <c r="B818" s="3">
        <v>4</v>
      </c>
      <c r="C818" s="3">
        <v>8</v>
      </c>
      <c r="D818" s="3" t="s">
        <v>243</v>
      </c>
      <c r="E818" s="4" t="s">
        <v>280</v>
      </c>
      <c r="F818" s="4" t="s">
        <v>26</v>
      </c>
      <c r="G818" s="8">
        <v>9715082</v>
      </c>
      <c r="H818" s="8">
        <v>9092495</v>
      </c>
      <c r="I818" s="8">
        <v>-622587</v>
      </c>
      <c r="J818" s="9">
        <v>-6.4000000000000001E-2</v>
      </c>
      <c r="K818" t="s">
        <v>3254</v>
      </c>
    </row>
    <row r="819" spans="1:11" x14ac:dyDescent="0.35">
      <c r="A819" s="3" t="s">
        <v>1862</v>
      </c>
      <c r="B819" s="3">
        <v>18</v>
      </c>
      <c r="C819" s="3">
        <v>41</v>
      </c>
      <c r="D819" s="3" t="s">
        <v>1834</v>
      </c>
      <c r="E819" s="4" t="s">
        <v>1863</v>
      </c>
      <c r="F819" s="4" t="s">
        <v>11</v>
      </c>
      <c r="G819" s="8">
        <v>3538860</v>
      </c>
      <c r="H819" s="8">
        <v>2916661</v>
      </c>
      <c r="I819" s="8">
        <v>-622199</v>
      </c>
      <c r="J819" s="9">
        <v>-0.17599999999999999</v>
      </c>
      <c r="K819" t="s">
        <v>3254</v>
      </c>
    </row>
    <row r="820" spans="1:11" x14ac:dyDescent="0.35">
      <c r="A820" s="3" t="s">
        <v>1343</v>
      </c>
      <c r="B820" s="3">
        <v>31</v>
      </c>
      <c r="C820" s="3">
        <v>49</v>
      </c>
      <c r="D820" s="3" t="s">
        <v>1325</v>
      </c>
      <c r="E820" s="4" t="s">
        <v>1344</v>
      </c>
      <c r="F820" s="4" t="s">
        <v>21</v>
      </c>
      <c r="G820" s="8">
        <v>8965383</v>
      </c>
      <c r="H820" s="8">
        <v>8344900</v>
      </c>
      <c r="I820" s="8">
        <v>-620483</v>
      </c>
      <c r="J820" s="9">
        <v>-6.9000000000000006E-2</v>
      </c>
      <c r="K820" t="s">
        <v>3254</v>
      </c>
    </row>
    <row r="821" spans="1:11" x14ac:dyDescent="0.35">
      <c r="A821" s="3" t="s">
        <v>792</v>
      </c>
      <c r="B821" s="3">
        <v>31</v>
      </c>
      <c r="C821" s="3">
        <v>50</v>
      </c>
      <c r="D821" s="3" t="s">
        <v>770</v>
      </c>
      <c r="E821" s="4" t="s">
        <v>793</v>
      </c>
      <c r="F821" s="4" t="s">
        <v>21</v>
      </c>
      <c r="G821" s="8">
        <v>10339563</v>
      </c>
      <c r="H821" s="8">
        <v>9720406</v>
      </c>
      <c r="I821" s="8">
        <v>-619157</v>
      </c>
      <c r="J821" s="9">
        <v>-0.06</v>
      </c>
      <c r="K821" t="s">
        <v>3254</v>
      </c>
    </row>
    <row r="822" spans="1:11" x14ac:dyDescent="0.35">
      <c r="A822" s="3" t="s">
        <v>2502</v>
      </c>
      <c r="B822" s="3">
        <v>1</v>
      </c>
      <c r="C822" s="3">
        <v>2</v>
      </c>
      <c r="D822" s="3" t="s">
        <v>2492</v>
      </c>
      <c r="E822" s="4" t="s">
        <v>2503</v>
      </c>
      <c r="F822" s="4" t="s">
        <v>21</v>
      </c>
      <c r="G822" s="8">
        <v>4263348</v>
      </c>
      <c r="H822" s="8">
        <v>3644288</v>
      </c>
      <c r="I822" s="8">
        <v>-619060</v>
      </c>
      <c r="J822" s="9">
        <v>-0.14499999999999999</v>
      </c>
      <c r="K822" t="s">
        <v>3254</v>
      </c>
    </row>
    <row r="823" spans="1:11" x14ac:dyDescent="0.35">
      <c r="A823" s="3" t="s">
        <v>2692</v>
      </c>
      <c r="B823" s="3">
        <v>9</v>
      </c>
      <c r="C823" s="3">
        <v>14</v>
      </c>
      <c r="D823" s="3" t="s">
        <v>2686</v>
      </c>
      <c r="E823" s="4" t="s">
        <v>2693</v>
      </c>
      <c r="F823" s="4" t="s">
        <v>14</v>
      </c>
      <c r="G823" s="8">
        <v>5517125</v>
      </c>
      <c r="H823" s="8">
        <v>4898285</v>
      </c>
      <c r="I823" s="8">
        <v>-618840</v>
      </c>
      <c r="J823" s="9">
        <v>-0.112</v>
      </c>
      <c r="K823" t="s">
        <v>3254</v>
      </c>
    </row>
    <row r="824" spans="1:11" x14ac:dyDescent="0.35">
      <c r="A824" s="3" t="s">
        <v>2826</v>
      </c>
      <c r="B824" s="3">
        <v>9</v>
      </c>
      <c r="C824" s="3">
        <v>16</v>
      </c>
      <c r="D824" s="3" t="s">
        <v>2790</v>
      </c>
      <c r="E824" s="4" t="s">
        <v>2827</v>
      </c>
      <c r="F824" s="4" t="s">
        <v>14</v>
      </c>
      <c r="G824" s="8">
        <v>4634899</v>
      </c>
      <c r="H824" s="8">
        <v>4016836</v>
      </c>
      <c r="I824" s="8">
        <v>-618063</v>
      </c>
      <c r="J824" s="9">
        <v>-0.13300000000000001</v>
      </c>
      <c r="K824" t="s">
        <v>3254</v>
      </c>
    </row>
    <row r="825" spans="1:11" x14ac:dyDescent="0.35">
      <c r="A825" s="3" t="s">
        <v>1420</v>
      </c>
      <c r="B825" s="3">
        <v>13</v>
      </c>
      <c r="C825" s="3">
        <v>35</v>
      </c>
      <c r="D825" s="3" t="s">
        <v>1421</v>
      </c>
      <c r="E825" s="4" t="s">
        <v>1422</v>
      </c>
      <c r="F825" s="4" t="s">
        <v>26</v>
      </c>
      <c r="G825" s="8">
        <v>8474806</v>
      </c>
      <c r="H825" s="8">
        <v>7857085</v>
      </c>
      <c r="I825" s="8">
        <v>-617721</v>
      </c>
      <c r="J825" s="9">
        <v>-7.2999999999999995E-2</v>
      </c>
      <c r="K825" t="s">
        <v>3254</v>
      </c>
    </row>
    <row r="826" spans="1:11" x14ac:dyDescent="0.35">
      <c r="A826" s="3" t="s">
        <v>2923</v>
      </c>
      <c r="B826" s="3">
        <v>25</v>
      </c>
      <c r="C826" s="3">
        <v>20</v>
      </c>
      <c r="D826" s="3" t="s">
        <v>2901</v>
      </c>
      <c r="E826" s="4" t="s">
        <v>2924</v>
      </c>
      <c r="F826" s="4" t="s">
        <v>21</v>
      </c>
      <c r="G826" s="8">
        <v>5608333</v>
      </c>
      <c r="H826" s="8">
        <v>4990852</v>
      </c>
      <c r="I826" s="8">
        <v>-617481</v>
      </c>
      <c r="J826" s="9">
        <v>-0.11</v>
      </c>
      <c r="K826" t="s">
        <v>3254</v>
      </c>
    </row>
    <row r="827" spans="1:11" x14ac:dyDescent="0.35">
      <c r="A827" s="3" t="s">
        <v>623</v>
      </c>
      <c r="B827" s="3">
        <v>3</v>
      </c>
      <c r="C827" s="3">
        <v>6</v>
      </c>
      <c r="D827" s="3" t="s">
        <v>613</v>
      </c>
      <c r="E827" s="4" t="s">
        <v>624</v>
      </c>
      <c r="F827" s="4" t="s">
        <v>11</v>
      </c>
      <c r="G827" s="8">
        <v>2559953</v>
      </c>
      <c r="H827" s="8">
        <v>1944326</v>
      </c>
      <c r="I827" s="8">
        <v>-615627</v>
      </c>
      <c r="J827" s="9">
        <v>-0.24</v>
      </c>
      <c r="K827" t="s">
        <v>3254</v>
      </c>
    </row>
    <row r="828" spans="1:11" x14ac:dyDescent="0.35">
      <c r="A828" s="3" t="s">
        <v>637</v>
      </c>
      <c r="B828" s="3">
        <v>3</v>
      </c>
      <c r="C828" s="3">
        <v>6</v>
      </c>
      <c r="D828" s="3" t="s">
        <v>613</v>
      </c>
      <c r="E828" s="4" t="s">
        <v>638</v>
      </c>
      <c r="F828" s="4" t="s">
        <v>21</v>
      </c>
      <c r="G828" s="8">
        <v>6438490</v>
      </c>
      <c r="H828" s="8">
        <v>5822928</v>
      </c>
      <c r="I828" s="8">
        <v>-615562</v>
      </c>
      <c r="J828" s="9">
        <v>-9.6000000000000002E-2</v>
      </c>
      <c r="K828" t="s">
        <v>3254</v>
      </c>
    </row>
    <row r="829" spans="1:11" x14ac:dyDescent="0.35">
      <c r="A829" s="3" t="s">
        <v>1846</v>
      </c>
      <c r="B829" s="3">
        <v>17</v>
      </c>
      <c r="C829" s="3">
        <v>41</v>
      </c>
      <c r="D829" s="3" t="s">
        <v>1834</v>
      </c>
      <c r="E829" s="4" t="s">
        <v>1847</v>
      </c>
      <c r="F829" s="4" t="s">
        <v>21</v>
      </c>
      <c r="G829" s="8">
        <v>4417113</v>
      </c>
      <c r="H829" s="8">
        <v>3801820</v>
      </c>
      <c r="I829" s="8">
        <v>-615293</v>
      </c>
      <c r="J829" s="9">
        <v>-0.13900000000000001</v>
      </c>
      <c r="K829" t="s">
        <v>3254</v>
      </c>
    </row>
    <row r="830" spans="1:11" x14ac:dyDescent="0.35">
      <c r="A830" s="3" t="s">
        <v>173</v>
      </c>
      <c r="B830" s="3">
        <v>27</v>
      </c>
      <c r="C830" s="3">
        <v>32</v>
      </c>
      <c r="D830" s="3" t="s">
        <v>121</v>
      </c>
      <c r="E830" s="4" t="s">
        <v>174</v>
      </c>
      <c r="F830" s="4" t="s">
        <v>29</v>
      </c>
      <c r="G830" s="8">
        <v>11200639</v>
      </c>
      <c r="H830" s="8">
        <v>10585524</v>
      </c>
      <c r="I830" s="8">
        <v>-615115</v>
      </c>
      <c r="J830" s="9">
        <v>-5.5E-2</v>
      </c>
      <c r="K830" t="s">
        <v>3254</v>
      </c>
    </row>
    <row r="831" spans="1:11" x14ac:dyDescent="0.35">
      <c r="A831" s="3" t="s">
        <v>2420</v>
      </c>
      <c r="B831" s="3">
        <v>11</v>
      </c>
      <c r="C831" s="3">
        <v>12</v>
      </c>
      <c r="D831" s="3" t="s">
        <v>2421</v>
      </c>
      <c r="E831" s="4" t="s">
        <v>2422</v>
      </c>
      <c r="F831" s="4" t="s">
        <v>11</v>
      </c>
      <c r="G831" s="8">
        <v>5773308</v>
      </c>
      <c r="H831" s="8">
        <v>5158495</v>
      </c>
      <c r="I831" s="8">
        <v>-614813</v>
      </c>
      <c r="J831" s="9">
        <v>-0.106</v>
      </c>
      <c r="K831" t="s">
        <v>3254</v>
      </c>
    </row>
    <row r="832" spans="1:11" x14ac:dyDescent="0.35">
      <c r="A832" s="3" t="s">
        <v>452</v>
      </c>
      <c r="B832" s="3">
        <v>31</v>
      </c>
      <c r="C832" s="3">
        <v>51</v>
      </c>
      <c r="D832" s="3" t="s">
        <v>438</v>
      </c>
      <c r="E832" s="4" t="s">
        <v>453</v>
      </c>
      <c r="F832" s="4" t="s">
        <v>14</v>
      </c>
      <c r="G832" s="8">
        <v>5594113</v>
      </c>
      <c r="H832" s="8">
        <v>4980587</v>
      </c>
      <c r="I832" s="8">
        <v>-613526</v>
      </c>
      <c r="J832" s="9">
        <v>-0.11</v>
      </c>
      <c r="K832" t="s">
        <v>3254</v>
      </c>
    </row>
    <row r="833" spans="1:11" x14ac:dyDescent="0.35">
      <c r="A833" s="3" t="s">
        <v>1753</v>
      </c>
      <c r="B833" s="3">
        <v>1</v>
      </c>
      <c r="C833" s="3">
        <v>1</v>
      </c>
      <c r="D833" s="3" t="s">
        <v>1739</v>
      </c>
      <c r="E833" s="4" t="s">
        <v>1754</v>
      </c>
      <c r="F833" s="4" t="s">
        <v>26</v>
      </c>
      <c r="G833" s="8">
        <v>6690306</v>
      </c>
      <c r="H833" s="8">
        <v>6076929</v>
      </c>
      <c r="I833" s="8">
        <v>-613377</v>
      </c>
      <c r="J833" s="9">
        <v>-9.1999999999999998E-2</v>
      </c>
      <c r="K833" t="s">
        <v>3254</v>
      </c>
    </row>
    <row r="834" spans="1:11" x14ac:dyDescent="0.35">
      <c r="A834" s="3" t="s">
        <v>759</v>
      </c>
      <c r="B834" s="3">
        <v>30</v>
      </c>
      <c r="C834" s="3">
        <v>22</v>
      </c>
      <c r="D834" s="3" t="s">
        <v>737</v>
      </c>
      <c r="E834" s="4" t="s">
        <v>760</v>
      </c>
      <c r="F834" s="4" t="s">
        <v>21</v>
      </c>
      <c r="G834" s="8">
        <v>6991219</v>
      </c>
      <c r="H834" s="8">
        <v>6379130</v>
      </c>
      <c r="I834" s="8">
        <v>-612089</v>
      </c>
      <c r="J834" s="9">
        <v>-8.7999999999999995E-2</v>
      </c>
      <c r="K834" t="s">
        <v>3254</v>
      </c>
    </row>
    <row r="835" spans="1:11" x14ac:dyDescent="0.35">
      <c r="A835" s="3" t="s">
        <v>238</v>
      </c>
      <c r="B835" s="3">
        <v>75</v>
      </c>
      <c r="C835" s="3">
        <v>38</v>
      </c>
      <c r="D835" s="3" t="s">
        <v>180</v>
      </c>
      <c r="E835" s="4" t="s">
        <v>239</v>
      </c>
      <c r="F835" s="4" t="s">
        <v>11</v>
      </c>
      <c r="G835" s="8">
        <v>10266292</v>
      </c>
      <c r="H835" s="8">
        <v>9654948</v>
      </c>
      <c r="I835" s="8">
        <v>-611344</v>
      </c>
      <c r="J835" s="9">
        <v>-0.06</v>
      </c>
      <c r="K835" t="s">
        <v>3254</v>
      </c>
    </row>
    <row r="836" spans="1:11" x14ac:dyDescent="0.35">
      <c r="A836" s="3" t="s">
        <v>68</v>
      </c>
      <c r="B836" s="3">
        <v>27</v>
      </c>
      <c r="C836" s="3">
        <v>28</v>
      </c>
      <c r="D836" s="3" t="s">
        <v>58</v>
      </c>
      <c r="E836" s="4" t="s">
        <v>69</v>
      </c>
      <c r="F836" s="4" t="s">
        <v>14</v>
      </c>
      <c r="G836" s="8">
        <v>11182359</v>
      </c>
      <c r="H836" s="8">
        <v>10571130</v>
      </c>
      <c r="I836" s="8">
        <v>-611229</v>
      </c>
      <c r="J836" s="9">
        <v>-5.5E-2</v>
      </c>
      <c r="K836" t="s">
        <v>3254</v>
      </c>
    </row>
    <row r="837" spans="1:11" x14ac:dyDescent="0.35">
      <c r="A837" s="3" t="s">
        <v>877</v>
      </c>
      <c r="B837" s="3">
        <v>6</v>
      </c>
      <c r="C837" s="3">
        <v>10</v>
      </c>
      <c r="D837" s="3" t="s">
        <v>813</v>
      </c>
      <c r="E837" s="4" t="s">
        <v>878</v>
      </c>
      <c r="F837" s="4" t="s">
        <v>21</v>
      </c>
      <c r="G837" s="8">
        <v>6216031</v>
      </c>
      <c r="H837" s="8">
        <v>5605589</v>
      </c>
      <c r="I837" s="8">
        <v>-610442</v>
      </c>
      <c r="J837" s="9">
        <v>-9.8000000000000004E-2</v>
      </c>
      <c r="K837" t="s">
        <v>3254</v>
      </c>
    </row>
    <row r="838" spans="1:11" x14ac:dyDescent="0.35">
      <c r="A838" s="3" t="s">
        <v>2386</v>
      </c>
      <c r="B838" s="3">
        <v>5</v>
      </c>
      <c r="C838" s="3">
        <v>9</v>
      </c>
      <c r="D838" s="3" t="s">
        <v>2354</v>
      </c>
      <c r="E838" s="4" t="s">
        <v>2387</v>
      </c>
      <c r="F838" s="4" t="s">
        <v>26</v>
      </c>
      <c r="G838" s="8">
        <v>7888131</v>
      </c>
      <c r="H838" s="8">
        <v>7278074</v>
      </c>
      <c r="I838" s="8">
        <v>-610057</v>
      </c>
      <c r="J838" s="9">
        <v>-7.6999999999999999E-2</v>
      </c>
      <c r="K838" t="s">
        <v>3254</v>
      </c>
    </row>
    <row r="839" spans="1:11" x14ac:dyDescent="0.35">
      <c r="A839" s="3" t="s">
        <v>2603</v>
      </c>
      <c r="B839" s="3">
        <v>8</v>
      </c>
      <c r="C839" s="3">
        <v>17</v>
      </c>
      <c r="D839" s="3" t="s">
        <v>2565</v>
      </c>
      <c r="E839" s="4" t="s">
        <v>2604</v>
      </c>
      <c r="F839" s="4" t="s">
        <v>29</v>
      </c>
      <c r="G839" s="8">
        <v>9149000</v>
      </c>
      <c r="H839" s="8">
        <v>8539242</v>
      </c>
      <c r="I839" s="8">
        <v>-609758</v>
      </c>
      <c r="J839" s="9">
        <v>-6.7000000000000004E-2</v>
      </c>
      <c r="K839" t="s">
        <v>3254</v>
      </c>
    </row>
    <row r="840" spans="1:11" x14ac:dyDescent="0.35">
      <c r="A840" s="3" t="s">
        <v>887</v>
      </c>
      <c r="B840" s="3">
        <v>10</v>
      </c>
      <c r="C840" s="3">
        <v>10</v>
      </c>
      <c r="D840" s="3" t="s">
        <v>813</v>
      </c>
      <c r="E840" s="4" t="s">
        <v>888</v>
      </c>
      <c r="F840" s="4" t="s">
        <v>11</v>
      </c>
      <c r="G840" s="8">
        <v>5247411</v>
      </c>
      <c r="H840" s="8">
        <v>4637928</v>
      </c>
      <c r="I840" s="8">
        <v>-609483</v>
      </c>
      <c r="J840" s="9">
        <v>-0.11600000000000001</v>
      </c>
      <c r="K840" t="s">
        <v>3254</v>
      </c>
    </row>
    <row r="841" spans="1:11" x14ac:dyDescent="0.35">
      <c r="A841" s="3" t="s">
        <v>621</v>
      </c>
      <c r="B841" s="3">
        <v>3</v>
      </c>
      <c r="C841" s="3">
        <v>6</v>
      </c>
      <c r="D841" s="3" t="s">
        <v>613</v>
      </c>
      <c r="E841" s="4" t="s">
        <v>622</v>
      </c>
      <c r="F841" s="4" t="s">
        <v>11</v>
      </c>
      <c r="G841" s="8">
        <v>6816501</v>
      </c>
      <c r="H841" s="8">
        <v>6207314</v>
      </c>
      <c r="I841" s="8">
        <v>-609187</v>
      </c>
      <c r="J841" s="9">
        <v>-8.8999999999999996E-2</v>
      </c>
      <c r="K841" t="s">
        <v>3254</v>
      </c>
    </row>
    <row r="842" spans="1:11" x14ac:dyDescent="0.35">
      <c r="A842" s="3" t="s">
        <v>2097</v>
      </c>
      <c r="B842" s="3">
        <v>32</v>
      </c>
      <c r="C842" s="3">
        <v>37</v>
      </c>
      <c r="D842" s="3" t="s">
        <v>2035</v>
      </c>
      <c r="E842" s="4" t="s">
        <v>2098</v>
      </c>
      <c r="F842" s="4" t="s">
        <v>11</v>
      </c>
      <c r="G842" s="8">
        <v>2867536</v>
      </c>
      <c r="H842" s="8">
        <v>2258511</v>
      </c>
      <c r="I842" s="8">
        <v>-609025</v>
      </c>
      <c r="J842" s="9">
        <v>-0.21199999999999999</v>
      </c>
      <c r="K842" t="s">
        <v>3254</v>
      </c>
    </row>
    <row r="843" spans="1:11" x14ac:dyDescent="0.35">
      <c r="A843" s="3" t="s">
        <v>2333</v>
      </c>
      <c r="B843" s="3">
        <v>15</v>
      </c>
      <c r="C843" s="3">
        <v>33</v>
      </c>
      <c r="D843" s="3" t="s">
        <v>2277</v>
      </c>
      <c r="E843" s="4" t="s">
        <v>2334</v>
      </c>
      <c r="F843" s="4" t="s">
        <v>11</v>
      </c>
      <c r="G843" s="8">
        <v>3323486</v>
      </c>
      <c r="H843" s="8">
        <v>2715387</v>
      </c>
      <c r="I843" s="8">
        <v>-608099</v>
      </c>
      <c r="J843" s="9">
        <v>-0.183</v>
      </c>
      <c r="K843" t="s">
        <v>3254</v>
      </c>
    </row>
    <row r="844" spans="1:11" x14ac:dyDescent="0.35">
      <c r="A844" s="3" t="s">
        <v>2736</v>
      </c>
      <c r="B844" s="3">
        <v>10</v>
      </c>
      <c r="C844" s="3">
        <v>14</v>
      </c>
      <c r="D844" s="3" t="s">
        <v>2686</v>
      </c>
      <c r="E844" s="4" t="s">
        <v>2737</v>
      </c>
      <c r="F844" s="4" t="s">
        <v>26</v>
      </c>
      <c r="G844" s="8">
        <v>3758121</v>
      </c>
      <c r="H844" s="8">
        <v>3151068</v>
      </c>
      <c r="I844" s="8">
        <v>-607053</v>
      </c>
      <c r="J844" s="9">
        <v>-0.16200000000000001</v>
      </c>
      <c r="K844" t="s">
        <v>3254</v>
      </c>
    </row>
    <row r="845" spans="1:11" x14ac:dyDescent="0.35">
      <c r="A845" s="3" t="s">
        <v>924</v>
      </c>
      <c r="B845" s="3">
        <v>10</v>
      </c>
      <c r="C845" s="3">
        <v>11</v>
      </c>
      <c r="D845" s="3" t="s">
        <v>896</v>
      </c>
      <c r="E845" s="4" t="s">
        <v>925</v>
      </c>
      <c r="F845" s="4" t="s">
        <v>21</v>
      </c>
      <c r="G845" s="8">
        <v>6287959</v>
      </c>
      <c r="H845" s="8">
        <v>5681646</v>
      </c>
      <c r="I845" s="8">
        <v>-606313</v>
      </c>
      <c r="J845" s="9">
        <v>-9.6000000000000002E-2</v>
      </c>
      <c r="K845" t="s">
        <v>3254</v>
      </c>
    </row>
    <row r="846" spans="1:11" x14ac:dyDescent="0.35">
      <c r="A846" s="3" t="s">
        <v>869</v>
      </c>
      <c r="B846" s="3">
        <v>6</v>
      </c>
      <c r="C846" s="3">
        <v>10</v>
      </c>
      <c r="D846" s="3" t="s">
        <v>813</v>
      </c>
      <c r="E846" s="4" t="s">
        <v>870</v>
      </c>
      <c r="F846" s="4" t="s">
        <v>21</v>
      </c>
      <c r="G846" s="8">
        <v>7810000</v>
      </c>
      <c r="H846" s="8">
        <v>7203892</v>
      </c>
      <c r="I846" s="8">
        <v>-606108</v>
      </c>
      <c r="J846" s="9">
        <v>-7.8E-2</v>
      </c>
      <c r="K846" t="s">
        <v>3254</v>
      </c>
    </row>
    <row r="847" spans="1:11" x14ac:dyDescent="0.35">
      <c r="A847" s="3" t="s">
        <v>1836</v>
      </c>
      <c r="B847" s="3">
        <v>16</v>
      </c>
      <c r="C847" s="3">
        <v>41</v>
      </c>
      <c r="D847" s="3" t="s">
        <v>1834</v>
      </c>
      <c r="E847" s="4" t="s">
        <v>1837</v>
      </c>
      <c r="F847" s="4" t="s">
        <v>11</v>
      </c>
      <c r="G847" s="8">
        <v>7388767</v>
      </c>
      <c r="H847" s="8">
        <v>6783711</v>
      </c>
      <c r="I847" s="8">
        <v>-605056</v>
      </c>
      <c r="J847" s="9">
        <v>-8.2000000000000003E-2</v>
      </c>
      <c r="K847" t="s">
        <v>3254</v>
      </c>
    </row>
    <row r="848" spans="1:11" x14ac:dyDescent="0.35">
      <c r="A848" s="3" t="s">
        <v>2862</v>
      </c>
      <c r="B848" s="3">
        <v>9</v>
      </c>
      <c r="C848" s="3">
        <v>16</v>
      </c>
      <c r="D848" s="3" t="s">
        <v>2790</v>
      </c>
      <c r="E848" s="4" t="s">
        <v>2863</v>
      </c>
      <c r="F848" s="4" t="s">
        <v>21</v>
      </c>
      <c r="G848" s="8">
        <v>8363781</v>
      </c>
      <c r="H848" s="8">
        <v>7759052</v>
      </c>
      <c r="I848" s="8">
        <v>-604729</v>
      </c>
      <c r="J848" s="9">
        <v>-7.1999999999999995E-2</v>
      </c>
      <c r="K848" t="s">
        <v>3254</v>
      </c>
    </row>
    <row r="849" spans="1:11" x14ac:dyDescent="0.35">
      <c r="A849" s="3" t="s">
        <v>2406</v>
      </c>
      <c r="B849" s="3">
        <v>5</v>
      </c>
      <c r="C849" s="3">
        <v>9</v>
      </c>
      <c r="D849" s="3" t="s">
        <v>2354</v>
      </c>
      <c r="E849" s="4" t="s">
        <v>2407</v>
      </c>
      <c r="F849" s="4" t="s">
        <v>11</v>
      </c>
      <c r="G849" s="8">
        <v>3451310</v>
      </c>
      <c r="H849" s="8">
        <v>2848018</v>
      </c>
      <c r="I849" s="8">
        <v>-603292</v>
      </c>
      <c r="J849" s="9">
        <v>-0.17499999999999999</v>
      </c>
      <c r="K849" t="s">
        <v>3254</v>
      </c>
    </row>
    <row r="850" spans="1:11" x14ac:dyDescent="0.35">
      <c r="A850" s="3" t="s">
        <v>3097</v>
      </c>
      <c r="B850" s="3">
        <v>29</v>
      </c>
      <c r="C850" s="3">
        <v>27</v>
      </c>
      <c r="D850" s="3" t="s">
        <v>3067</v>
      </c>
      <c r="E850" s="4" t="s">
        <v>3098</v>
      </c>
      <c r="F850" s="4" t="s">
        <v>21</v>
      </c>
      <c r="G850" s="8">
        <v>6464734</v>
      </c>
      <c r="H850" s="8">
        <v>5861568</v>
      </c>
      <c r="I850" s="8">
        <v>-603166</v>
      </c>
      <c r="J850" s="9">
        <v>-9.2999999999999999E-2</v>
      </c>
      <c r="K850" t="s">
        <v>3254</v>
      </c>
    </row>
    <row r="851" spans="1:11" x14ac:dyDescent="0.35">
      <c r="A851" s="3" t="s">
        <v>1054</v>
      </c>
      <c r="B851" s="3">
        <v>10</v>
      </c>
      <c r="C851" s="3">
        <v>15</v>
      </c>
      <c r="D851" s="3" t="s">
        <v>1040</v>
      </c>
      <c r="E851" s="4" t="s">
        <v>1055</v>
      </c>
      <c r="F851" s="4" t="s">
        <v>11</v>
      </c>
      <c r="G851" s="8">
        <v>5416693</v>
      </c>
      <c r="H851" s="8">
        <v>4813965</v>
      </c>
      <c r="I851" s="8">
        <v>-602728</v>
      </c>
      <c r="J851" s="9">
        <v>-0.111</v>
      </c>
      <c r="K851" t="s">
        <v>3254</v>
      </c>
    </row>
    <row r="852" spans="1:11" x14ac:dyDescent="0.35">
      <c r="A852" s="3" t="s">
        <v>831</v>
      </c>
      <c r="B852" s="3">
        <v>6</v>
      </c>
      <c r="C852" s="3">
        <v>10</v>
      </c>
      <c r="D852" s="3" t="s">
        <v>813</v>
      </c>
      <c r="E852" s="4" t="s">
        <v>832</v>
      </c>
      <c r="F852" s="4" t="s">
        <v>11</v>
      </c>
      <c r="G852" s="8">
        <v>7003117</v>
      </c>
      <c r="H852" s="8">
        <v>6401589</v>
      </c>
      <c r="I852" s="8">
        <v>-601528</v>
      </c>
      <c r="J852" s="9">
        <v>-8.5999999999999993E-2</v>
      </c>
      <c r="K852" t="s">
        <v>3254</v>
      </c>
    </row>
    <row r="853" spans="1:11" x14ac:dyDescent="0.35">
      <c r="A853" s="3" t="s">
        <v>15</v>
      </c>
      <c r="B853" s="3">
        <v>3</v>
      </c>
      <c r="C853" s="3">
        <v>7</v>
      </c>
      <c r="D853" s="3" t="s">
        <v>9</v>
      </c>
      <c r="E853" s="4" t="s">
        <v>16</v>
      </c>
      <c r="F853" s="4" t="s">
        <v>14</v>
      </c>
      <c r="G853" s="8">
        <v>4598869</v>
      </c>
      <c r="H853" s="8">
        <v>3997980</v>
      </c>
      <c r="I853" s="8">
        <v>-600889</v>
      </c>
      <c r="J853" s="9">
        <v>-0.13100000000000001</v>
      </c>
      <c r="K853" t="s">
        <v>3254</v>
      </c>
    </row>
    <row r="854" spans="1:11" x14ac:dyDescent="0.35">
      <c r="A854" s="3" t="s">
        <v>1122</v>
      </c>
      <c r="B854" s="3">
        <v>12</v>
      </c>
      <c r="C854" s="3">
        <v>15</v>
      </c>
      <c r="D854" s="3" t="s">
        <v>1040</v>
      </c>
      <c r="E854" s="4" t="s">
        <v>1123</v>
      </c>
      <c r="F854" s="4" t="s">
        <v>11</v>
      </c>
      <c r="G854" s="8">
        <v>5114711</v>
      </c>
      <c r="H854" s="8">
        <v>4513869</v>
      </c>
      <c r="I854" s="8">
        <v>-600842</v>
      </c>
      <c r="J854" s="9">
        <v>-0.11700000000000001</v>
      </c>
      <c r="K854" t="s">
        <v>3254</v>
      </c>
    </row>
    <row r="855" spans="1:11" x14ac:dyDescent="0.35">
      <c r="A855" s="3" t="s">
        <v>3214</v>
      </c>
      <c r="B855" s="3">
        <v>21</v>
      </c>
      <c r="C855" s="3">
        <v>44</v>
      </c>
      <c r="D855" s="3" t="s">
        <v>3188</v>
      </c>
      <c r="E855" s="4" t="s">
        <v>3215</v>
      </c>
      <c r="F855" s="4" t="s">
        <v>26</v>
      </c>
      <c r="G855" s="8">
        <v>7495326</v>
      </c>
      <c r="H855" s="8">
        <v>6895196</v>
      </c>
      <c r="I855" s="8">
        <v>-600130</v>
      </c>
      <c r="J855" s="9">
        <v>-0.08</v>
      </c>
      <c r="K855" t="s">
        <v>3254</v>
      </c>
    </row>
    <row r="856" spans="1:11" x14ac:dyDescent="0.35">
      <c r="A856" s="3" t="s">
        <v>143</v>
      </c>
      <c r="B856" s="3">
        <v>27</v>
      </c>
      <c r="C856" s="3">
        <v>32</v>
      </c>
      <c r="D856" s="3" t="s">
        <v>121</v>
      </c>
      <c r="E856" s="4" t="s">
        <v>144</v>
      </c>
      <c r="F856" s="4" t="s">
        <v>21</v>
      </c>
      <c r="G856" s="8">
        <v>7262867</v>
      </c>
      <c r="H856" s="8">
        <v>6662893</v>
      </c>
      <c r="I856" s="8">
        <v>-599974</v>
      </c>
      <c r="J856" s="9">
        <v>-8.3000000000000004E-2</v>
      </c>
      <c r="K856" t="s">
        <v>3254</v>
      </c>
    </row>
    <row r="857" spans="1:11" x14ac:dyDescent="0.35">
      <c r="A857" s="3" t="s">
        <v>1755</v>
      </c>
      <c r="B857" s="3">
        <v>1</v>
      </c>
      <c r="C857" s="3">
        <v>1</v>
      </c>
      <c r="D857" s="3" t="s">
        <v>1739</v>
      </c>
      <c r="E857" s="4" t="s">
        <v>1756</v>
      </c>
      <c r="F857" s="4" t="s">
        <v>21</v>
      </c>
      <c r="G857" s="8">
        <v>6987059</v>
      </c>
      <c r="H857" s="8">
        <v>6387480</v>
      </c>
      <c r="I857" s="8">
        <v>-599579</v>
      </c>
      <c r="J857" s="9">
        <v>-8.5999999999999993E-2</v>
      </c>
      <c r="K857" t="s">
        <v>3254</v>
      </c>
    </row>
    <row r="858" spans="1:11" x14ac:dyDescent="0.35">
      <c r="A858" s="3" t="s">
        <v>778</v>
      </c>
      <c r="B858" s="3">
        <v>31</v>
      </c>
      <c r="C858" s="3">
        <v>50</v>
      </c>
      <c r="D858" s="3" t="s">
        <v>770</v>
      </c>
      <c r="E858" s="4" t="s">
        <v>779</v>
      </c>
      <c r="F858" s="4" t="s">
        <v>21</v>
      </c>
      <c r="G858" s="8">
        <v>8260099</v>
      </c>
      <c r="H858" s="8">
        <v>7662123</v>
      </c>
      <c r="I858" s="8">
        <v>-597976</v>
      </c>
      <c r="J858" s="9">
        <v>-7.1999999999999995E-2</v>
      </c>
      <c r="K858" t="s">
        <v>3254</v>
      </c>
    </row>
    <row r="859" spans="1:11" x14ac:dyDescent="0.35">
      <c r="A859" s="3" t="s">
        <v>2231</v>
      </c>
      <c r="B859" s="3">
        <v>25</v>
      </c>
      <c r="C859" s="3">
        <v>19</v>
      </c>
      <c r="D859" s="3" t="s">
        <v>2205</v>
      </c>
      <c r="E859" s="4" t="s">
        <v>2232</v>
      </c>
      <c r="F859" s="4" t="s">
        <v>21</v>
      </c>
      <c r="G859" s="8">
        <v>6179839</v>
      </c>
      <c r="H859" s="8">
        <v>5582582</v>
      </c>
      <c r="I859" s="8">
        <v>-597257</v>
      </c>
      <c r="J859" s="9">
        <v>-9.7000000000000003E-2</v>
      </c>
      <c r="K859" t="s">
        <v>3254</v>
      </c>
    </row>
    <row r="860" spans="1:11" x14ac:dyDescent="0.35">
      <c r="A860" s="3" t="s">
        <v>460</v>
      </c>
      <c r="B860" s="3">
        <v>31</v>
      </c>
      <c r="C860" s="3">
        <v>51</v>
      </c>
      <c r="D860" s="3" t="s">
        <v>438</v>
      </c>
      <c r="E860" s="4" t="s">
        <v>461</v>
      </c>
      <c r="F860" s="4" t="s">
        <v>21</v>
      </c>
      <c r="G860" s="8">
        <v>4933780</v>
      </c>
      <c r="H860" s="8">
        <v>4337141</v>
      </c>
      <c r="I860" s="8">
        <v>-596639</v>
      </c>
      <c r="J860" s="9">
        <v>-0.121</v>
      </c>
      <c r="K860" t="s">
        <v>3254</v>
      </c>
    </row>
    <row r="861" spans="1:11" x14ac:dyDescent="0.35">
      <c r="A861" s="3" t="s">
        <v>1771</v>
      </c>
      <c r="B861" s="3">
        <v>2</v>
      </c>
      <c r="C861" s="3">
        <v>1</v>
      </c>
      <c r="D861" s="3" t="s">
        <v>1739</v>
      </c>
      <c r="E861" s="4" t="s">
        <v>1772</v>
      </c>
      <c r="F861" s="4" t="s">
        <v>11</v>
      </c>
      <c r="G861" s="8">
        <v>4538644</v>
      </c>
      <c r="H861" s="8">
        <v>3942188</v>
      </c>
      <c r="I861" s="8">
        <v>-596456</v>
      </c>
      <c r="J861" s="9">
        <v>-0.13100000000000001</v>
      </c>
      <c r="K861" t="s">
        <v>3254</v>
      </c>
    </row>
    <row r="862" spans="1:11" x14ac:dyDescent="0.35">
      <c r="A862" s="3" t="s">
        <v>171</v>
      </c>
      <c r="B862" s="3">
        <v>27</v>
      </c>
      <c r="C862" s="3">
        <v>32</v>
      </c>
      <c r="D862" s="3" t="s">
        <v>121</v>
      </c>
      <c r="E862" s="4" t="s">
        <v>172</v>
      </c>
      <c r="F862" s="4" t="s">
        <v>11</v>
      </c>
      <c r="G862" s="8">
        <v>4555758</v>
      </c>
      <c r="H862" s="8">
        <v>3959615</v>
      </c>
      <c r="I862" s="8">
        <v>-596143</v>
      </c>
      <c r="J862" s="9">
        <v>-0.13100000000000001</v>
      </c>
      <c r="K862" t="s">
        <v>3254</v>
      </c>
    </row>
    <row r="863" spans="1:11" x14ac:dyDescent="0.35">
      <c r="A863" s="3" t="s">
        <v>2508</v>
      </c>
      <c r="B863" s="3">
        <v>1</v>
      </c>
      <c r="C863" s="3">
        <v>2</v>
      </c>
      <c r="D863" s="3" t="s">
        <v>2492</v>
      </c>
      <c r="E863" s="4" t="s">
        <v>2509</v>
      </c>
      <c r="F863" s="4" t="s">
        <v>26</v>
      </c>
      <c r="G863" s="8">
        <v>8050376</v>
      </c>
      <c r="H863" s="8">
        <v>7454264</v>
      </c>
      <c r="I863" s="8">
        <v>-596112</v>
      </c>
      <c r="J863" s="9">
        <v>-7.3999999999999996E-2</v>
      </c>
      <c r="K863" t="s">
        <v>3254</v>
      </c>
    </row>
    <row r="864" spans="1:11" x14ac:dyDescent="0.35">
      <c r="A864" s="3" t="s">
        <v>1282</v>
      </c>
      <c r="B864" s="3">
        <v>15</v>
      </c>
      <c r="C864" s="3">
        <v>39</v>
      </c>
      <c r="D864" s="3" t="s">
        <v>1268</v>
      </c>
      <c r="E864" s="4" t="s">
        <v>1283</v>
      </c>
      <c r="F864" s="4" t="s">
        <v>11</v>
      </c>
      <c r="G864" s="8">
        <v>9638672</v>
      </c>
      <c r="H864" s="8">
        <v>9043128</v>
      </c>
      <c r="I864" s="8">
        <v>-595544</v>
      </c>
      <c r="J864" s="9">
        <v>-6.2E-2</v>
      </c>
      <c r="K864" t="s">
        <v>3254</v>
      </c>
    </row>
    <row r="865" spans="1:11" x14ac:dyDescent="0.35">
      <c r="A865" s="3" t="s">
        <v>3042</v>
      </c>
      <c r="B865" s="3">
        <v>22</v>
      </c>
      <c r="C865" s="3">
        <v>48</v>
      </c>
      <c r="D865" s="3" t="s">
        <v>3021</v>
      </c>
      <c r="E865" s="4" t="s">
        <v>3043</v>
      </c>
      <c r="F865" s="4" t="s">
        <v>11</v>
      </c>
      <c r="G865" s="8">
        <v>9749323</v>
      </c>
      <c r="H865" s="8">
        <v>9154454</v>
      </c>
      <c r="I865" s="8">
        <v>-594869</v>
      </c>
      <c r="J865" s="9">
        <v>-6.0999999999999999E-2</v>
      </c>
      <c r="K865" t="s">
        <v>3254</v>
      </c>
    </row>
    <row r="866" spans="1:11" x14ac:dyDescent="0.35">
      <c r="A866" s="3" t="s">
        <v>392</v>
      </c>
      <c r="B866" s="3">
        <v>19</v>
      </c>
      <c r="C866" s="3">
        <v>42</v>
      </c>
      <c r="D866" s="3" t="s">
        <v>352</v>
      </c>
      <c r="E866" s="4" t="s">
        <v>393</v>
      </c>
      <c r="F866" s="4" t="s">
        <v>21</v>
      </c>
      <c r="G866" s="8">
        <v>5751365</v>
      </c>
      <c r="H866" s="8">
        <v>5157822</v>
      </c>
      <c r="I866" s="8">
        <v>-593543</v>
      </c>
      <c r="J866" s="9">
        <v>-0.10299999999999999</v>
      </c>
      <c r="K866" t="s">
        <v>3254</v>
      </c>
    </row>
    <row r="867" spans="1:11" x14ac:dyDescent="0.35">
      <c r="A867" s="3" t="s">
        <v>3187</v>
      </c>
      <c r="B867" s="3">
        <v>20</v>
      </c>
      <c r="C867" s="3">
        <v>44</v>
      </c>
      <c r="D867" s="3" t="s">
        <v>3188</v>
      </c>
      <c r="E867" s="4" t="s">
        <v>3189</v>
      </c>
      <c r="F867" s="4" t="s">
        <v>26</v>
      </c>
      <c r="G867" s="8">
        <v>4755668</v>
      </c>
      <c r="H867" s="8">
        <v>4162666</v>
      </c>
      <c r="I867" s="8">
        <v>-593002</v>
      </c>
      <c r="J867" s="9">
        <v>-0.125</v>
      </c>
      <c r="K867" t="s">
        <v>3254</v>
      </c>
    </row>
    <row r="868" spans="1:11" x14ac:dyDescent="0.35">
      <c r="A868" s="3" t="s">
        <v>849</v>
      </c>
      <c r="B868" s="3">
        <v>6</v>
      </c>
      <c r="C868" s="3">
        <v>10</v>
      </c>
      <c r="D868" s="3" t="s">
        <v>813</v>
      </c>
      <c r="E868" s="4" t="s">
        <v>850</v>
      </c>
      <c r="F868" s="4" t="s">
        <v>21</v>
      </c>
      <c r="G868" s="8">
        <v>4071321</v>
      </c>
      <c r="H868" s="8">
        <v>3478738</v>
      </c>
      <c r="I868" s="8">
        <v>-592583</v>
      </c>
      <c r="J868" s="9">
        <v>-0.14599999999999999</v>
      </c>
      <c r="K868" t="s">
        <v>3254</v>
      </c>
    </row>
    <row r="869" spans="1:11" x14ac:dyDescent="0.35">
      <c r="A869" s="3" t="s">
        <v>833</v>
      </c>
      <c r="B869" s="3">
        <v>6</v>
      </c>
      <c r="C869" s="3">
        <v>10</v>
      </c>
      <c r="D869" s="3" t="s">
        <v>813</v>
      </c>
      <c r="E869" s="4" t="s">
        <v>834</v>
      </c>
      <c r="F869" s="4" t="s">
        <v>11</v>
      </c>
      <c r="G869" s="8">
        <v>5667396</v>
      </c>
      <c r="H869" s="8">
        <v>5076596</v>
      </c>
      <c r="I869" s="8">
        <v>-590800</v>
      </c>
      <c r="J869" s="9">
        <v>-0.104</v>
      </c>
      <c r="K869" t="s">
        <v>3254</v>
      </c>
    </row>
    <row r="870" spans="1:11" x14ac:dyDescent="0.35">
      <c r="A870" s="3" t="s">
        <v>704</v>
      </c>
      <c r="B870" s="3">
        <v>29</v>
      </c>
      <c r="C870" s="3">
        <v>31</v>
      </c>
      <c r="D870" s="3" t="s">
        <v>672</v>
      </c>
      <c r="E870" s="4" t="s">
        <v>705</v>
      </c>
      <c r="F870" s="4" t="s">
        <v>14</v>
      </c>
      <c r="G870" s="8">
        <v>5054246</v>
      </c>
      <c r="H870" s="8">
        <v>4463670</v>
      </c>
      <c r="I870" s="8">
        <v>-590576</v>
      </c>
      <c r="J870" s="9">
        <v>-0.11700000000000001</v>
      </c>
      <c r="K870" t="s">
        <v>3254</v>
      </c>
    </row>
    <row r="871" spans="1:11" x14ac:dyDescent="0.35">
      <c r="A871" s="3" t="s">
        <v>555</v>
      </c>
      <c r="B871" s="3">
        <v>2</v>
      </c>
      <c r="C871" s="3">
        <v>3</v>
      </c>
      <c r="D871" s="3" t="s">
        <v>491</v>
      </c>
      <c r="E871" s="4" t="s">
        <v>556</v>
      </c>
      <c r="F871" s="4" t="s">
        <v>11</v>
      </c>
      <c r="G871" s="8">
        <v>3038855</v>
      </c>
      <c r="H871" s="8">
        <v>2448336</v>
      </c>
      <c r="I871" s="8">
        <v>-590519</v>
      </c>
      <c r="J871" s="9">
        <v>-0.19400000000000001</v>
      </c>
      <c r="K871" t="s">
        <v>3254</v>
      </c>
    </row>
    <row r="872" spans="1:11" x14ac:dyDescent="0.35">
      <c r="A872" s="3" t="s">
        <v>386</v>
      </c>
      <c r="B872" s="3">
        <v>19</v>
      </c>
      <c r="C872" s="3">
        <v>42</v>
      </c>
      <c r="D872" s="3" t="s">
        <v>352</v>
      </c>
      <c r="E872" s="4" t="s">
        <v>387</v>
      </c>
      <c r="F872" s="4" t="s">
        <v>21</v>
      </c>
      <c r="G872" s="8">
        <v>5433666</v>
      </c>
      <c r="H872" s="8">
        <v>4843335</v>
      </c>
      <c r="I872" s="8">
        <v>-590331</v>
      </c>
      <c r="J872" s="9">
        <v>-0.109</v>
      </c>
      <c r="K872" t="s">
        <v>3254</v>
      </c>
    </row>
    <row r="873" spans="1:11" x14ac:dyDescent="0.35">
      <c r="A873" s="3" t="s">
        <v>43</v>
      </c>
      <c r="B873" s="3">
        <v>6</v>
      </c>
      <c r="C873" s="3">
        <v>7</v>
      </c>
      <c r="D873" s="3" t="s">
        <v>9</v>
      </c>
      <c r="E873" s="4" t="s">
        <v>44</v>
      </c>
      <c r="F873" s="4" t="s">
        <v>14</v>
      </c>
      <c r="G873" s="8">
        <v>4855430</v>
      </c>
      <c r="H873" s="8">
        <v>4265532</v>
      </c>
      <c r="I873" s="8">
        <v>-589898</v>
      </c>
      <c r="J873" s="9">
        <v>-0.121</v>
      </c>
      <c r="K873" t="s">
        <v>3254</v>
      </c>
    </row>
    <row r="874" spans="1:11" x14ac:dyDescent="0.35">
      <c r="A874" s="3" t="s">
        <v>602</v>
      </c>
      <c r="B874" s="3">
        <v>20</v>
      </c>
      <c r="C874" s="3">
        <v>43</v>
      </c>
      <c r="D874" s="3" t="s">
        <v>574</v>
      </c>
      <c r="E874" s="4" t="s">
        <v>603</v>
      </c>
      <c r="F874" s="4" t="s">
        <v>21</v>
      </c>
      <c r="G874" s="8">
        <v>5688955</v>
      </c>
      <c r="H874" s="8">
        <v>5099355</v>
      </c>
      <c r="I874" s="8">
        <v>-589600</v>
      </c>
      <c r="J874" s="9">
        <v>-0.104</v>
      </c>
      <c r="K874" t="s">
        <v>3254</v>
      </c>
    </row>
    <row r="875" spans="1:11" x14ac:dyDescent="0.35">
      <c r="A875" s="3" t="s">
        <v>1189</v>
      </c>
      <c r="B875" s="3">
        <v>29</v>
      </c>
      <c r="C875" s="3">
        <v>24</v>
      </c>
      <c r="D875" s="3" t="s">
        <v>1127</v>
      </c>
      <c r="E875" s="4" t="s">
        <v>1190</v>
      </c>
      <c r="F875" s="4" t="s">
        <v>21</v>
      </c>
      <c r="G875" s="8">
        <v>8277919</v>
      </c>
      <c r="H875" s="8">
        <v>7688337</v>
      </c>
      <c r="I875" s="8">
        <v>-589582</v>
      </c>
      <c r="J875" s="9">
        <v>-7.0999999999999994E-2</v>
      </c>
      <c r="K875" t="s">
        <v>3254</v>
      </c>
    </row>
    <row r="876" spans="1:11" x14ac:dyDescent="0.35">
      <c r="A876" s="3" t="s">
        <v>647</v>
      </c>
      <c r="B876" s="3">
        <v>3</v>
      </c>
      <c r="C876" s="3">
        <v>6</v>
      </c>
      <c r="D876" s="3" t="s">
        <v>613</v>
      </c>
      <c r="E876" s="4" t="s">
        <v>648</v>
      </c>
      <c r="F876" s="4" t="s">
        <v>21</v>
      </c>
      <c r="G876" s="8">
        <v>7848295</v>
      </c>
      <c r="H876" s="8">
        <v>7258855</v>
      </c>
      <c r="I876" s="8">
        <v>-589440</v>
      </c>
      <c r="J876" s="9">
        <v>-7.4999999999999997E-2</v>
      </c>
      <c r="K876" t="s">
        <v>3254</v>
      </c>
    </row>
    <row r="877" spans="1:11" x14ac:dyDescent="0.35">
      <c r="A877" s="3" t="s">
        <v>255</v>
      </c>
      <c r="B877" s="3">
        <v>4</v>
      </c>
      <c r="C877" s="3">
        <v>8</v>
      </c>
      <c r="D877" s="3" t="s">
        <v>243</v>
      </c>
      <c r="E877" s="4" t="s">
        <v>256</v>
      </c>
      <c r="F877" s="4" t="s">
        <v>26</v>
      </c>
      <c r="G877" s="8">
        <v>9677932</v>
      </c>
      <c r="H877" s="8">
        <v>9089009</v>
      </c>
      <c r="I877" s="8">
        <v>-588923</v>
      </c>
      <c r="J877" s="9">
        <v>-6.0999999999999999E-2</v>
      </c>
      <c r="K877" t="s">
        <v>3254</v>
      </c>
    </row>
    <row r="878" spans="1:11" x14ac:dyDescent="0.35">
      <c r="A878" s="3" t="s">
        <v>1267</v>
      </c>
      <c r="B878" s="3">
        <v>13</v>
      </c>
      <c r="C878" s="3">
        <v>39</v>
      </c>
      <c r="D878" s="3" t="s">
        <v>1268</v>
      </c>
      <c r="E878" s="4" t="s">
        <v>1269</v>
      </c>
      <c r="F878" s="4" t="s">
        <v>14</v>
      </c>
      <c r="G878" s="8">
        <v>3000726</v>
      </c>
      <c r="H878" s="8">
        <v>2413675</v>
      </c>
      <c r="I878" s="8">
        <v>-587051</v>
      </c>
      <c r="J878" s="9">
        <v>-0.19600000000000001</v>
      </c>
      <c r="K878" t="s">
        <v>3254</v>
      </c>
    </row>
    <row r="879" spans="1:11" x14ac:dyDescent="0.35">
      <c r="A879" s="3" t="s">
        <v>2293</v>
      </c>
      <c r="B879" s="3">
        <v>13</v>
      </c>
      <c r="C879" s="3">
        <v>33</v>
      </c>
      <c r="D879" s="3" t="s">
        <v>2277</v>
      </c>
      <c r="E879" s="4" t="s">
        <v>2294</v>
      </c>
      <c r="F879" s="4" t="s">
        <v>21</v>
      </c>
      <c r="G879" s="8">
        <v>4520754</v>
      </c>
      <c r="H879" s="8">
        <v>3935035</v>
      </c>
      <c r="I879" s="8">
        <v>-585719</v>
      </c>
      <c r="J879" s="9">
        <v>-0.13</v>
      </c>
      <c r="K879" t="s">
        <v>3254</v>
      </c>
    </row>
    <row r="880" spans="1:11" x14ac:dyDescent="0.35">
      <c r="A880" s="3" t="s">
        <v>1202</v>
      </c>
      <c r="B880" s="3">
        <v>14</v>
      </c>
      <c r="C880" s="3">
        <v>34</v>
      </c>
      <c r="D880" s="3" t="s">
        <v>1194</v>
      </c>
      <c r="E880" s="4" t="s">
        <v>1203</v>
      </c>
      <c r="F880" s="4" t="s">
        <v>14</v>
      </c>
      <c r="G880" s="8">
        <v>6276143</v>
      </c>
      <c r="H880" s="8">
        <v>5690586</v>
      </c>
      <c r="I880" s="8">
        <v>-585557</v>
      </c>
      <c r="J880" s="9">
        <v>-9.2999999999999999E-2</v>
      </c>
      <c r="K880" t="s">
        <v>3254</v>
      </c>
    </row>
    <row r="881" spans="1:11" x14ac:dyDescent="0.35">
      <c r="A881" s="3" t="s">
        <v>2694</v>
      </c>
      <c r="B881" s="3">
        <v>9</v>
      </c>
      <c r="C881" s="3">
        <v>14</v>
      </c>
      <c r="D881" s="3" t="s">
        <v>2686</v>
      </c>
      <c r="E881" s="4" t="s">
        <v>2695</v>
      </c>
      <c r="F881" s="4" t="s">
        <v>14</v>
      </c>
      <c r="G881" s="8">
        <v>5436908</v>
      </c>
      <c r="H881" s="8">
        <v>4852300</v>
      </c>
      <c r="I881" s="8">
        <v>-584608</v>
      </c>
      <c r="J881" s="9">
        <v>-0.108</v>
      </c>
      <c r="K881" t="s">
        <v>3254</v>
      </c>
    </row>
    <row r="882" spans="1:11" x14ac:dyDescent="0.35">
      <c r="A882" s="3" t="s">
        <v>2884</v>
      </c>
      <c r="B882" s="3">
        <v>9</v>
      </c>
      <c r="C882" s="3">
        <v>16</v>
      </c>
      <c r="D882" s="3" t="s">
        <v>2790</v>
      </c>
      <c r="E882" s="4" t="s">
        <v>2885</v>
      </c>
      <c r="F882" s="4" t="s">
        <v>14</v>
      </c>
      <c r="G882" s="8">
        <v>6261084</v>
      </c>
      <c r="H882" s="8">
        <v>5676738</v>
      </c>
      <c r="I882" s="8">
        <v>-584346</v>
      </c>
      <c r="J882" s="9">
        <v>-9.2999999999999999E-2</v>
      </c>
      <c r="K882" t="s">
        <v>3254</v>
      </c>
    </row>
    <row r="883" spans="1:11" x14ac:dyDescent="0.35">
      <c r="A883" s="3" t="s">
        <v>1469</v>
      </c>
      <c r="B883" s="3">
        <v>17</v>
      </c>
      <c r="C883" s="3">
        <v>35</v>
      </c>
      <c r="D883" s="3" t="s">
        <v>1421</v>
      </c>
      <c r="E883" s="4" t="s">
        <v>1470</v>
      </c>
      <c r="F883" s="4" t="s">
        <v>21</v>
      </c>
      <c r="G883" s="8">
        <v>6615112</v>
      </c>
      <c r="H883" s="8">
        <v>6030843</v>
      </c>
      <c r="I883" s="8">
        <v>-584269</v>
      </c>
      <c r="J883" s="9">
        <v>-8.7999999999999995E-2</v>
      </c>
      <c r="K883" t="s">
        <v>3254</v>
      </c>
    </row>
    <row r="884" spans="1:11" x14ac:dyDescent="0.35">
      <c r="A884" s="3" t="s">
        <v>782</v>
      </c>
      <c r="B884" s="3">
        <v>31</v>
      </c>
      <c r="C884" s="3">
        <v>50</v>
      </c>
      <c r="D884" s="3" t="s">
        <v>770</v>
      </c>
      <c r="E884" s="4" t="s">
        <v>783</v>
      </c>
      <c r="F884" s="4" t="s">
        <v>21</v>
      </c>
      <c r="G884" s="8">
        <v>8519728</v>
      </c>
      <c r="H884" s="8">
        <v>7936472</v>
      </c>
      <c r="I884" s="8">
        <v>-583256</v>
      </c>
      <c r="J884" s="9">
        <v>-6.8000000000000005E-2</v>
      </c>
      <c r="K884" t="s">
        <v>3254</v>
      </c>
    </row>
    <row r="885" spans="1:11" x14ac:dyDescent="0.35">
      <c r="A885" s="3" t="s">
        <v>2571</v>
      </c>
      <c r="B885" s="3">
        <v>7</v>
      </c>
      <c r="C885" s="3">
        <v>17</v>
      </c>
      <c r="D885" s="3" t="s">
        <v>2565</v>
      </c>
      <c r="E885" s="4" t="s">
        <v>2572</v>
      </c>
      <c r="F885" s="4" t="s">
        <v>11</v>
      </c>
      <c r="G885" s="8">
        <v>2851933</v>
      </c>
      <c r="H885" s="8">
        <v>2268847</v>
      </c>
      <c r="I885" s="8">
        <v>-583086</v>
      </c>
      <c r="J885" s="9">
        <v>-0.20399999999999999</v>
      </c>
      <c r="K885" t="s">
        <v>3254</v>
      </c>
    </row>
    <row r="886" spans="1:11" x14ac:dyDescent="0.35">
      <c r="A886" s="3" t="s">
        <v>2696</v>
      </c>
      <c r="B886" s="3">
        <v>9</v>
      </c>
      <c r="C886" s="3">
        <v>14</v>
      </c>
      <c r="D886" s="3" t="s">
        <v>2686</v>
      </c>
      <c r="E886" s="4" t="s">
        <v>2697</v>
      </c>
      <c r="F886" s="4" t="s">
        <v>21</v>
      </c>
      <c r="G886" s="8">
        <v>5601312</v>
      </c>
      <c r="H886" s="8">
        <v>5019665</v>
      </c>
      <c r="I886" s="8">
        <v>-581647</v>
      </c>
      <c r="J886" s="9">
        <v>-0.104</v>
      </c>
      <c r="K886" t="s">
        <v>3254</v>
      </c>
    </row>
    <row r="887" spans="1:11" x14ac:dyDescent="0.35">
      <c r="A887" s="3" t="s">
        <v>863</v>
      </c>
      <c r="B887" s="3">
        <v>6</v>
      </c>
      <c r="C887" s="3">
        <v>10</v>
      </c>
      <c r="D887" s="3" t="s">
        <v>813</v>
      </c>
      <c r="E887" s="4" t="s">
        <v>864</v>
      </c>
      <c r="F887" s="4" t="s">
        <v>21</v>
      </c>
      <c r="G887" s="8">
        <v>9100538</v>
      </c>
      <c r="H887" s="8">
        <v>8519091</v>
      </c>
      <c r="I887" s="8">
        <v>-581447</v>
      </c>
      <c r="J887" s="9">
        <v>-6.4000000000000001E-2</v>
      </c>
      <c r="K887" t="s">
        <v>3254</v>
      </c>
    </row>
    <row r="888" spans="1:11" x14ac:dyDescent="0.35">
      <c r="A888" s="3" t="s">
        <v>1937</v>
      </c>
      <c r="B888" s="3">
        <v>2</v>
      </c>
      <c r="C888" s="3">
        <v>5</v>
      </c>
      <c r="D888" s="3" t="s">
        <v>1907</v>
      </c>
      <c r="E888" s="4" t="s">
        <v>1938</v>
      </c>
      <c r="F888" s="4" t="s">
        <v>21</v>
      </c>
      <c r="G888" s="8">
        <v>5666597</v>
      </c>
      <c r="H888" s="8">
        <v>5085441</v>
      </c>
      <c r="I888" s="8">
        <v>-581156</v>
      </c>
      <c r="J888" s="9">
        <v>-0.10299999999999999</v>
      </c>
      <c r="K888" t="s">
        <v>3254</v>
      </c>
    </row>
    <row r="889" spans="1:11" x14ac:dyDescent="0.35">
      <c r="A889" s="3" t="s">
        <v>2804</v>
      </c>
      <c r="B889" s="3">
        <v>9</v>
      </c>
      <c r="C889" s="3">
        <v>16</v>
      </c>
      <c r="D889" s="3" t="s">
        <v>2790</v>
      </c>
      <c r="E889" s="4" t="s">
        <v>2805</v>
      </c>
      <c r="F889" s="4" t="s">
        <v>11</v>
      </c>
      <c r="G889" s="8">
        <v>5829096</v>
      </c>
      <c r="H889" s="8">
        <v>5248010</v>
      </c>
      <c r="I889" s="8">
        <v>-581086</v>
      </c>
      <c r="J889" s="9">
        <v>-0.1</v>
      </c>
      <c r="K889" t="s">
        <v>3254</v>
      </c>
    </row>
    <row r="890" spans="1:11" x14ac:dyDescent="0.35">
      <c r="A890" s="3" t="s">
        <v>1179</v>
      </c>
      <c r="B890" s="3">
        <v>28</v>
      </c>
      <c r="C890" s="3">
        <v>24</v>
      </c>
      <c r="D890" s="3" t="s">
        <v>1127</v>
      </c>
      <c r="E890" s="4" t="s">
        <v>1180</v>
      </c>
      <c r="F890" s="4" t="s">
        <v>29</v>
      </c>
      <c r="G890" s="8">
        <v>7005278</v>
      </c>
      <c r="H890" s="8">
        <v>6424292</v>
      </c>
      <c r="I890" s="8">
        <v>-580986</v>
      </c>
      <c r="J890" s="9">
        <v>-8.3000000000000004E-2</v>
      </c>
      <c r="K890" t="s">
        <v>3254</v>
      </c>
    </row>
    <row r="891" spans="1:11" x14ac:dyDescent="0.35">
      <c r="A891" s="3" t="s">
        <v>1990</v>
      </c>
      <c r="B891" s="3">
        <v>18</v>
      </c>
      <c r="C891" s="3">
        <v>46</v>
      </c>
      <c r="D891" s="3" t="s">
        <v>1980</v>
      </c>
      <c r="E891" s="4" t="s">
        <v>1991</v>
      </c>
      <c r="F891" s="4" t="s">
        <v>11</v>
      </c>
      <c r="G891" s="8">
        <v>5805096</v>
      </c>
      <c r="H891" s="8">
        <v>5224412</v>
      </c>
      <c r="I891" s="8">
        <v>-580684</v>
      </c>
      <c r="J891" s="9">
        <v>-0.1</v>
      </c>
      <c r="K891" t="s">
        <v>3254</v>
      </c>
    </row>
    <row r="892" spans="1:11" x14ac:dyDescent="0.35">
      <c r="A892" s="3" t="s">
        <v>969</v>
      </c>
      <c r="B892" s="3">
        <v>8</v>
      </c>
      <c r="C892" s="3">
        <v>18</v>
      </c>
      <c r="D892" s="3" t="s">
        <v>965</v>
      </c>
      <c r="E892" s="4" t="s">
        <v>970</v>
      </c>
      <c r="F892" s="4" t="s">
        <v>14</v>
      </c>
      <c r="G892" s="8">
        <v>8298750</v>
      </c>
      <c r="H892" s="8">
        <v>7718444</v>
      </c>
      <c r="I892" s="8">
        <v>-580306</v>
      </c>
      <c r="J892" s="9">
        <v>-7.0000000000000007E-2</v>
      </c>
      <c r="K892" t="s">
        <v>3254</v>
      </c>
    </row>
    <row r="893" spans="1:11" x14ac:dyDescent="0.35">
      <c r="A893" s="3" t="s">
        <v>2253</v>
      </c>
      <c r="B893" s="3">
        <v>26</v>
      </c>
      <c r="C893" s="3">
        <v>19</v>
      </c>
      <c r="D893" s="3" t="s">
        <v>2205</v>
      </c>
      <c r="E893" s="4" t="s">
        <v>2254</v>
      </c>
      <c r="F893" s="4" t="s">
        <v>21</v>
      </c>
      <c r="G893" s="8">
        <v>7444006</v>
      </c>
      <c r="H893" s="8">
        <v>6864004</v>
      </c>
      <c r="I893" s="8">
        <v>-580002</v>
      </c>
      <c r="J893" s="9">
        <v>-7.8E-2</v>
      </c>
      <c r="K893" t="s">
        <v>3254</v>
      </c>
    </row>
    <row r="894" spans="1:11" x14ac:dyDescent="0.35">
      <c r="A894" s="3" t="s">
        <v>2441</v>
      </c>
      <c r="B894" s="3">
        <v>11</v>
      </c>
      <c r="C894" s="3">
        <v>12</v>
      </c>
      <c r="D894" s="3" t="s">
        <v>2421</v>
      </c>
      <c r="E894" s="4" t="s">
        <v>2442</v>
      </c>
      <c r="F894" s="4" t="s">
        <v>14</v>
      </c>
      <c r="G894" s="8">
        <v>3636363</v>
      </c>
      <c r="H894" s="8">
        <v>3056575</v>
      </c>
      <c r="I894" s="8">
        <v>-579788</v>
      </c>
      <c r="J894" s="9">
        <v>-0.159</v>
      </c>
      <c r="K894" t="s">
        <v>3254</v>
      </c>
    </row>
    <row r="895" spans="1:11" x14ac:dyDescent="0.35">
      <c r="A895" s="3" t="s">
        <v>400</v>
      </c>
      <c r="B895" s="3">
        <v>19</v>
      </c>
      <c r="C895" s="3">
        <v>42</v>
      </c>
      <c r="D895" s="3" t="s">
        <v>352</v>
      </c>
      <c r="E895" s="4" t="s">
        <v>401</v>
      </c>
      <c r="F895" s="4" t="s">
        <v>11</v>
      </c>
      <c r="G895" s="8">
        <v>4755612</v>
      </c>
      <c r="H895" s="8">
        <v>4176357</v>
      </c>
      <c r="I895" s="8">
        <v>-579255</v>
      </c>
      <c r="J895" s="9">
        <v>-0.122</v>
      </c>
      <c r="K895" t="s">
        <v>3254</v>
      </c>
    </row>
    <row r="896" spans="1:11" x14ac:dyDescent="0.35">
      <c r="A896" s="3" t="s">
        <v>2769</v>
      </c>
      <c r="B896" s="3">
        <v>28</v>
      </c>
      <c r="C896" s="3">
        <v>29</v>
      </c>
      <c r="D896" s="3" t="s">
        <v>2753</v>
      </c>
      <c r="E896" s="4" t="s">
        <v>2770</v>
      </c>
      <c r="F896" s="4" t="s">
        <v>21</v>
      </c>
      <c r="G896" s="8">
        <v>7008880</v>
      </c>
      <c r="H896" s="8">
        <v>6429704</v>
      </c>
      <c r="I896" s="8">
        <v>-579176</v>
      </c>
      <c r="J896" s="9">
        <v>-8.3000000000000004E-2</v>
      </c>
      <c r="K896" t="s">
        <v>3254</v>
      </c>
    </row>
    <row r="897" spans="1:11" x14ac:dyDescent="0.35">
      <c r="A897" s="3" t="s">
        <v>3157</v>
      </c>
      <c r="B897" s="3">
        <v>30</v>
      </c>
      <c r="C897" s="3">
        <v>26</v>
      </c>
      <c r="D897" s="3" t="s">
        <v>3121</v>
      </c>
      <c r="E897" s="4" t="s">
        <v>3158</v>
      </c>
      <c r="F897" s="4" t="s">
        <v>14</v>
      </c>
      <c r="G897" s="8">
        <v>6671092</v>
      </c>
      <c r="H897" s="8">
        <v>6092080</v>
      </c>
      <c r="I897" s="8">
        <v>-579012</v>
      </c>
      <c r="J897" s="9">
        <v>-8.6999999999999994E-2</v>
      </c>
      <c r="K897" t="s">
        <v>3254</v>
      </c>
    </row>
    <row r="898" spans="1:11" x14ac:dyDescent="0.35">
      <c r="A898" s="3" t="s">
        <v>495</v>
      </c>
      <c r="B898" s="3">
        <v>2</v>
      </c>
      <c r="C898" s="3">
        <v>3</v>
      </c>
      <c r="D898" s="3" t="s">
        <v>491</v>
      </c>
      <c r="E898" s="4" t="s">
        <v>496</v>
      </c>
      <c r="F898" s="4" t="s">
        <v>14</v>
      </c>
      <c r="G898" s="8">
        <v>2625001</v>
      </c>
      <c r="H898" s="8">
        <v>2046939</v>
      </c>
      <c r="I898" s="8">
        <v>-578062</v>
      </c>
      <c r="J898" s="9">
        <v>-0.22</v>
      </c>
      <c r="K898" t="s">
        <v>3254</v>
      </c>
    </row>
    <row r="899" spans="1:11" x14ac:dyDescent="0.35">
      <c r="A899" s="3" t="s">
        <v>1048</v>
      </c>
      <c r="B899" s="3">
        <v>9</v>
      </c>
      <c r="C899" s="3">
        <v>15</v>
      </c>
      <c r="D899" s="3" t="s">
        <v>1040</v>
      </c>
      <c r="E899" s="4" t="s">
        <v>1049</v>
      </c>
      <c r="F899" s="4" t="s">
        <v>21</v>
      </c>
      <c r="G899" s="8">
        <v>14892846</v>
      </c>
      <c r="H899" s="8">
        <v>14314840</v>
      </c>
      <c r="I899" s="8">
        <v>-578006</v>
      </c>
      <c r="J899" s="9">
        <v>-3.9E-2</v>
      </c>
      <c r="K899" t="s">
        <v>3254</v>
      </c>
    </row>
    <row r="900" spans="1:11" x14ac:dyDescent="0.35">
      <c r="A900" s="3" t="s">
        <v>2186</v>
      </c>
      <c r="B900" s="3">
        <v>17</v>
      </c>
      <c r="C900" s="3">
        <v>36</v>
      </c>
      <c r="D900" s="3" t="s">
        <v>2128</v>
      </c>
      <c r="E900" s="4" t="s">
        <v>2187</v>
      </c>
      <c r="F900" s="4" t="s">
        <v>11</v>
      </c>
      <c r="G900" s="8">
        <v>3829971</v>
      </c>
      <c r="H900" s="8">
        <v>3252639</v>
      </c>
      <c r="I900" s="8">
        <v>-577332</v>
      </c>
      <c r="J900" s="9">
        <v>-0.151</v>
      </c>
      <c r="K900" t="s">
        <v>3254</v>
      </c>
    </row>
    <row r="901" spans="1:11" x14ac:dyDescent="0.35">
      <c r="A901" s="3" t="s">
        <v>1974</v>
      </c>
      <c r="B901" s="3">
        <v>30</v>
      </c>
      <c r="C901" s="3">
        <v>21</v>
      </c>
      <c r="D901" s="3" t="s">
        <v>1942</v>
      </c>
      <c r="E901" s="4" t="s">
        <v>1975</v>
      </c>
      <c r="F901" s="4" t="s">
        <v>21</v>
      </c>
      <c r="G901" s="8">
        <v>5008159</v>
      </c>
      <c r="H901" s="8">
        <v>4431221</v>
      </c>
      <c r="I901" s="8">
        <v>-576938</v>
      </c>
      <c r="J901" s="9">
        <v>-0.115</v>
      </c>
      <c r="K901" t="s">
        <v>3254</v>
      </c>
    </row>
    <row r="902" spans="1:11" x14ac:dyDescent="0.35">
      <c r="A902" s="3" t="s">
        <v>257</v>
      </c>
      <c r="B902" s="3">
        <v>4</v>
      </c>
      <c r="C902" s="3">
        <v>8</v>
      </c>
      <c r="D902" s="3" t="s">
        <v>243</v>
      </c>
      <c r="E902" s="4" t="s">
        <v>258</v>
      </c>
      <c r="F902" s="4" t="s">
        <v>14</v>
      </c>
      <c r="G902" s="8">
        <v>3502264</v>
      </c>
      <c r="H902" s="8">
        <v>2925496</v>
      </c>
      <c r="I902" s="8">
        <v>-576768</v>
      </c>
      <c r="J902" s="9">
        <v>-0.16500000000000001</v>
      </c>
      <c r="K902" t="s">
        <v>3254</v>
      </c>
    </row>
    <row r="903" spans="1:11" x14ac:dyDescent="0.35">
      <c r="A903" s="3" t="s">
        <v>889</v>
      </c>
      <c r="B903" s="3">
        <v>10</v>
      </c>
      <c r="C903" s="3">
        <v>10</v>
      </c>
      <c r="D903" s="3" t="s">
        <v>813</v>
      </c>
      <c r="E903" s="4" t="s">
        <v>890</v>
      </c>
      <c r="F903" s="4" t="s">
        <v>11</v>
      </c>
      <c r="G903" s="8">
        <v>4783177</v>
      </c>
      <c r="H903" s="8">
        <v>4207461</v>
      </c>
      <c r="I903" s="8">
        <v>-575716</v>
      </c>
      <c r="J903" s="9">
        <v>-0.12</v>
      </c>
      <c r="K903" t="s">
        <v>3254</v>
      </c>
    </row>
    <row r="904" spans="1:11" x14ac:dyDescent="0.35">
      <c r="A904" s="3" t="s">
        <v>1663</v>
      </c>
      <c r="B904" s="3">
        <v>26</v>
      </c>
      <c r="C904" s="3">
        <v>23</v>
      </c>
      <c r="D904" s="3" t="s">
        <v>1633</v>
      </c>
      <c r="E904" s="4" t="s">
        <v>1664</v>
      </c>
      <c r="F904" s="4" t="s">
        <v>21</v>
      </c>
      <c r="G904" s="8">
        <v>7058529</v>
      </c>
      <c r="H904" s="8">
        <v>6484350</v>
      </c>
      <c r="I904" s="8">
        <v>-574179</v>
      </c>
      <c r="J904" s="9">
        <v>-8.1000000000000003E-2</v>
      </c>
      <c r="K904" t="s">
        <v>3254</v>
      </c>
    </row>
    <row r="905" spans="1:11" x14ac:dyDescent="0.35">
      <c r="A905" s="3" t="s">
        <v>1253</v>
      </c>
      <c r="B905" s="3">
        <v>32</v>
      </c>
      <c r="C905" s="3">
        <v>34</v>
      </c>
      <c r="D905" s="3" t="s">
        <v>1194</v>
      </c>
      <c r="E905" s="4" t="s">
        <v>1254</v>
      </c>
      <c r="F905" s="4" t="s">
        <v>14</v>
      </c>
      <c r="G905" s="8">
        <v>6018540</v>
      </c>
      <c r="H905" s="8">
        <v>5444391</v>
      </c>
      <c r="I905" s="8">
        <v>-574149</v>
      </c>
      <c r="J905" s="9">
        <v>-9.5000000000000001E-2</v>
      </c>
      <c r="K905" t="s">
        <v>3254</v>
      </c>
    </row>
    <row r="906" spans="1:11" x14ac:dyDescent="0.35">
      <c r="A906" s="3" t="s">
        <v>794</v>
      </c>
      <c r="B906" s="3">
        <v>31</v>
      </c>
      <c r="C906" s="3">
        <v>50</v>
      </c>
      <c r="D906" s="3" t="s">
        <v>770</v>
      </c>
      <c r="E906" s="4" t="s">
        <v>795</v>
      </c>
      <c r="F906" s="4" t="s">
        <v>21</v>
      </c>
      <c r="G906" s="8">
        <v>9143150</v>
      </c>
      <c r="H906" s="8">
        <v>8569187</v>
      </c>
      <c r="I906" s="8">
        <v>-573963</v>
      </c>
      <c r="J906" s="9">
        <v>-6.3E-2</v>
      </c>
      <c r="K906" t="s">
        <v>3254</v>
      </c>
    </row>
    <row r="907" spans="1:11" x14ac:dyDescent="0.35">
      <c r="A907" s="3" t="s">
        <v>1324</v>
      </c>
      <c r="B907" s="3">
        <v>31</v>
      </c>
      <c r="C907" s="3">
        <v>49</v>
      </c>
      <c r="D907" s="3" t="s">
        <v>1325</v>
      </c>
      <c r="E907" s="4" t="s">
        <v>1326</v>
      </c>
      <c r="F907" s="4" t="s">
        <v>11</v>
      </c>
      <c r="G907" s="8">
        <v>3843755</v>
      </c>
      <c r="H907" s="8">
        <v>3270067</v>
      </c>
      <c r="I907" s="8">
        <v>-573688</v>
      </c>
      <c r="J907" s="9">
        <v>-0.14899999999999999</v>
      </c>
      <c r="K907" t="s">
        <v>3254</v>
      </c>
    </row>
    <row r="908" spans="1:11" x14ac:dyDescent="0.35">
      <c r="A908" s="3" t="s">
        <v>1383</v>
      </c>
      <c r="B908" s="3">
        <v>24</v>
      </c>
      <c r="C908" s="3">
        <v>30</v>
      </c>
      <c r="D908" s="3" t="s">
        <v>1384</v>
      </c>
      <c r="E908" s="4" t="s">
        <v>1385</v>
      </c>
      <c r="F908" s="4" t="s">
        <v>21</v>
      </c>
      <c r="G908" s="8">
        <v>5957760</v>
      </c>
      <c r="H908" s="8">
        <v>5384073</v>
      </c>
      <c r="I908" s="8">
        <v>-573687</v>
      </c>
      <c r="J908" s="9">
        <v>-9.6000000000000002E-2</v>
      </c>
      <c r="K908" t="s">
        <v>3254</v>
      </c>
    </row>
    <row r="909" spans="1:11" x14ac:dyDescent="0.35">
      <c r="A909" s="3" t="s">
        <v>2136</v>
      </c>
      <c r="B909" s="3">
        <v>13</v>
      </c>
      <c r="C909" s="3">
        <v>36</v>
      </c>
      <c r="D909" s="3" t="s">
        <v>2128</v>
      </c>
      <c r="E909" s="4" t="s">
        <v>2137</v>
      </c>
      <c r="F909" s="4" t="s">
        <v>21</v>
      </c>
      <c r="G909" s="8">
        <v>4388076</v>
      </c>
      <c r="H909" s="8">
        <v>3814488</v>
      </c>
      <c r="I909" s="8">
        <v>-573588</v>
      </c>
      <c r="J909" s="9">
        <v>-0.13100000000000001</v>
      </c>
      <c r="K909" t="s">
        <v>3254</v>
      </c>
    </row>
    <row r="910" spans="1:11" x14ac:dyDescent="0.35">
      <c r="A910" s="3" t="s">
        <v>2154</v>
      </c>
      <c r="B910" s="3">
        <v>16</v>
      </c>
      <c r="C910" s="3">
        <v>36</v>
      </c>
      <c r="D910" s="3" t="s">
        <v>2128</v>
      </c>
      <c r="E910" s="4" t="s">
        <v>2155</v>
      </c>
      <c r="F910" s="4" t="s">
        <v>14</v>
      </c>
      <c r="G910" s="8">
        <v>2617382</v>
      </c>
      <c r="H910" s="8">
        <v>2043878</v>
      </c>
      <c r="I910" s="8">
        <v>-573504</v>
      </c>
      <c r="J910" s="9">
        <v>-0.219</v>
      </c>
      <c r="K910" t="s">
        <v>3254</v>
      </c>
    </row>
    <row r="911" spans="1:11" x14ac:dyDescent="0.35">
      <c r="A911" s="3" t="s">
        <v>2287</v>
      </c>
      <c r="B911" s="3">
        <v>13</v>
      </c>
      <c r="C911" s="3">
        <v>33</v>
      </c>
      <c r="D911" s="3" t="s">
        <v>2277</v>
      </c>
      <c r="E911" s="4" t="s">
        <v>2288</v>
      </c>
      <c r="F911" s="4" t="s">
        <v>11</v>
      </c>
      <c r="G911" s="8">
        <v>9788156</v>
      </c>
      <c r="H911" s="8">
        <v>9214930</v>
      </c>
      <c r="I911" s="8">
        <v>-573226</v>
      </c>
      <c r="J911" s="9">
        <v>-5.8999999999999997E-2</v>
      </c>
      <c r="K911" t="s">
        <v>3254</v>
      </c>
    </row>
    <row r="912" spans="1:11" x14ac:dyDescent="0.35">
      <c r="A912" s="3" t="s">
        <v>206</v>
      </c>
      <c r="B912" s="3">
        <v>15</v>
      </c>
      <c r="C912" s="3">
        <v>38</v>
      </c>
      <c r="D912" s="3" t="s">
        <v>180</v>
      </c>
      <c r="E912" s="4" t="s">
        <v>207</v>
      </c>
      <c r="F912" s="4" t="s">
        <v>11</v>
      </c>
      <c r="G912" s="8">
        <v>3361398</v>
      </c>
      <c r="H912" s="8">
        <v>2789607</v>
      </c>
      <c r="I912" s="8">
        <v>-571791</v>
      </c>
      <c r="J912" s="9">
        <v>-0.17</v>
      </c>
      <c r="K912" t="s">
        <v>3254</v>
      </c>
    </row>
    <row r="913" spans="1:11" x14ac:dyDescent="0.35">
      <c r="A913" s="3" t="s">
        <v>1931</v>
      </c>
      <c r="B913" s="3">
        <v>2</v>
      </c>
      <c r="C913" s="3">
        <v>5</v>
      </c>
      <c r="D913" s="3" t="s">
        <v>1907</v>
      </c>
      <c r="E913" s="4" t="s">
        <v>1932</v>
      </c>
      <c r="F913" s="4" t="s">
        <v>11</v>
      </c>
      <c r="G913" s="8">
        <v>6039152</v>
      </c>
      <c r="H913" s="8">
        <v>5469041</v>
      </c>
      <c r="I913" s="8">
        <v>-570111</v>
      </c>
      <c r="J913" s="9">
        <v>-9.4E-2</v>
      </c>
      <c r="K913" t="s">
        <v>3254</v>
      </c>
    </row>
    <row r="914" spans="1:11" x14ac:dyDescent="0.35">
      <c r="A914" s="3" t="s">
        <v>1029</v>
      </c>
      <c r="B914" s="3">
        <v>12</v>
      </c>
      <c r="C914" s="3">
        <v>18</v>
      </c>
      <c r="D914" s="3" t="s">
        <v>965</v>
      </c>
      <c r="E914" s="4" t="s">
        <v>1030</v>
      </c>
      <c r="F914" s="4" t="s">
        <v>21</v>
      </c>
      <c r="G914" s="8">
        <v>10354822</v>
      </c>
      <c r="H914" s="8">
        <v>9784854</v>
      </c>
      <c r="I914" s="8">
        <v>-569968</v>
      </c>
      <c r="J914" s="9">
        <v>-5.5E-2</v>
      </c>
      <c r="K914" t="s">
        <v>3254</v>
      </c>
    </row>
    <row r="915" spans="1:11" x14ac:dyDescent="0.35">
      <c r="A915" s="3" t="s">
        <v>2579</v>
      </c>
      <c r="B915" s="3">
        <v>7</v>
      </c>
      <c r="C915" s="3">
        <v>17</v>
      </c>
      <c r="D915" s="3" t="s">
        <v>2565</v>
      </c>
      <c r="E915" s="4" t="s">
        <v>2580</v>
      </c>
      <c r="F915" s="4" t="s">
        <v>29</v>
      </c>
      <c r="G915" s="8">
        <v>7616479</v>
      </c>
      <c r="H915" s="8">
        <v>7046551</v>
      </c>
      <c r="I915" s="8">
        <v>-569928</v>
      </c>
      <c r="J915" s="9">
        <v>-7.4999999999999997E-2</v>
      </c>
      <c r="K915" t="s">
        <v>3254</v>
      </c>
    </row>
    <row r="916" spans="1:11" x14ac:dyDescent="0.35">
      <c r="A916" s="3" t="s">
        <v>1161</v>
      </c>
      <c r="B916" s="3">
        <v>28</v>
      </c>
      <c r="C916" s="3">
        <v>24</v>
      </c>
      <c r="D916" s="3" t="s">
        <v>1127</v>
      </c>
      <c r="E916" s="4" t="s">
        <v>1162</v>
      </c>
      <c r="F916" s="4" t="s">
        <v>11</v>
      </c>
      <c r="G916" s="8">
        <v>4853779</v>
      </c>
      <c r="H916" s="8">
        <v>4284191</v>
      </c>
      <c r="I916" s="8">
        <v>-569588</v>
      </c>
      <c r="J916" s="9">
        <v>-0.11700000000000001</v>
      </c>
      <c r="K916" t="s">
        <v>3254</v>
      </c>
    </row>
    <row r="917" spans="1:11" x14ac:dyDescent="0.35">
      <c r="A917" s="3" t="s">
        <v>2408</v>
      </c>
      <c r="B917" s="3">
        <v>5</v>
      </c>
      <c r="C917" s="3">
        <v>9</v>
      </c>
      <c r="D917" s="3" t="s">
        <v>2354</v>
      </c>
      <c r="E917" s="4" t="s">
        <v>2409</v>
      </c>
      <c r="F917" s="4" t="s">
        <v>29</v>
      </c>
      <c r="G917" s="8">
        <v>7929142</v>
      </c>
      <c r="H917" s="8">
        <v>7361666</v>
      </c>
      <c r="I917" s="8">
        <v>-567476</v>
      </c>
      <c r="J917" s="9">
        <v>-7.1999999999999995E-2</v>
      </c>
      <c r="K917" t="s">
        <v>3254</v>
      </c>
    </row>
    <row r="918" spans="1:11" x14ac:dyDescent="0.35">
      <c r="A918" s="3" t="s">
        <v>2101</v>
      </c>
      <c r="B918" s="3">
        <v>32</v>
      </c>
      <c r="C918" s="3">
        <v>37</v>
      </c>
      <c r="D918" s="3" t="s">
        <v>2035</v>
      </c>
      <c r="E918" s="4" t="s">
        <v>2102</v>
      </c>
      <c r="F918" s="4" t="s">
        <v>14</v>
      </c>
      <c r="G918" s="8">
        <v>5472283</v>
      </c>
      <c r="H918" s="8">
        <v>4905626</v>
      </c>
      <c r="I918" s="8">
        <v>-566657</v>
      </c>
      <c r="J918" s="9">
        <v>-0.104</v>
      </c>
      <c r="K918" t="s">
        <v>3254</v>
      </c>
    </row>
    <row r="919" spans="1:11" x14ac:dyDescent="0.35">
      <c r="A919" s="3" t="s">
        <v>1104</v>
      </c>
      <c r="B919" s="3">
        <v>10</v>
      </c>
      <c r="C919" s="3">
        <v>15</v>
      </c>
      <c r="D919" s="3" t="s">
        <v>1040</v>
      </c>
      <c r="E919" s="4" t="s">
        <v>1105</v>
      </c>
      <c r="F919" s="4" t="s">
        <v>29</v>
      </c>
      <c r="G919" s="8">
        <v>8767981</v>
      </c>
      <c r="H919" s="8">
        <v>8201535</v>
      </c>
      <c r="I919" s="8">
        <v>-566446</v>
      </c>
      <c r="J919" s="9">
        <v>-6.5000000000000002E-2</v>
      </c>
      <c r="K919" t="s">
        <v>3254</v>
      </c>
    </row>
    <row r="920" spans="1:11" x14ac:dyDescent="0.35">
      <c r="A920" s="3" t="s">
        <v>1439</v>
      </c>
      <c r="B920" s="3">
        <v>13</v>
      </c>
      <c r="C920" s="3">
        <v>35</v>
      </c>
      <c r="D920" s="3" t="s">
        <v>1421</v>
      </c>
      <c r="E920" s="4" t="s">
        <v>1440</v>
      </c>
      <c r="F920" s="4" t="s">
        <v>21</v>
      </c>
      <c r="G920" s="8">
        <v>5209962</v>
      </c>
      <c r="H920" s="8">
        <v>4645073</v>
      </c>
      <c r="I920" s="8">
        <v>-564889</v>
      </c>
      <c r="J920" s="9">
        <v>-0.108</v>
      </c>
      <c r="K920" t="s">
        <v>3254</v>
      </c>
    </row>
    <row r="921" spans="1:11" x14ac:dyDescent="0.35">
      <c r="A921" s="3" t="s">
        <v>2615</v>
      </c>
      <c r="B921" s="3">
        <v>8</v>
      </c>
      <c r="C921" s="3">
        <v>17</v>
      </c>
      <c r="D921" s="3" t="s">
        <v>2565</v>
      </c>
      <c r="E921" s="4" t="s">
        <v>2616</v>
      </c>
      <c r="F921" s="4" t="s">
        <v>21</v>
      </c>
      <c r="G921" s="8">
        <v>10912825</v>
      </c>
      <c r="H921" s="8">
        <v>10349224</v>
      </c>
      <c r="I921" s="8">
        <v>-563601</v>
      </c>
      <c r="J921" s="9">
        <v>-5.1999999999999998E-2</v>
      </c>
      <c r="K921" t="s">
        <v>3254</v>
      </c>
    </row>
    <row r="922" spans="1:11" x14ac:dyDescent="0.35">
      <c r="A922" s="3" t="s">
        <v>72</v>
      </c>
      <c r="B922" s="3">
        <v>27</v>
      </c>
      <c r="C922" s="3">
        <v>28</v>
      </c>
      <c r="D922" s="3" t="s">
        <v>58</v>
      </c>
      <c r="E922" s="4" t="s">
        <v>73</v>
      </c>
      <c r="F922" s="4" t="s">
        <v>21</v>
      </c>
      <c r="G922" s="8">
        <v>5428297</v>
      </c>
      <c r="H922" s="8">
        <v>4866590</v>
      </c>
      <c r="I922" s="8">
        <v>-561707</v>
      </c>
      <c r="J922" s="9">
        <v>-0.10299999999999999</v>
      </c>
      <c r="K922" t="s">
        <v>3254</v>
      </c>
    </row>
    <row r="923" spans="1:11" x14ac:dyDescent="0.35">
      <c r="A923" s="3" t="s">
        <v>967</v>
      </c>
      <c r="B923" s="3">
        <v>8</v>
      </c>
      <c r="C923" s="3">
        <v>18</v>
      </c>
      <c r="D923" s="3" t="s">
        <v>965</v>
      </c>
      <c r="E923" s="4" t="s">
        <v>968</v>
      </c>
      <c r="F923" s="4" t="s">
        <v>29</v>
      </c>
      <c r="G923" s="8">
        <v>8580270</v>
      </c>
      <c r="H923" s="8">
        <v>8020189</v>
      </c>
      <c r="I923" s="8">
        <v>-560081</v>
      </c>
      <c r="J923" s="9">
        <v>-6.5000000000000002E-2</v>
      </c>
      <c r="K923" t="s">
        <v>3254</v>
      </c>
    </row>
    <row r="924" spans="1:11" x14ac:dyDescent="0.35">
      <c r="A924" s="3" t="s">
        <v>2679</v>
      </c>
      <c r="B924" s="3">
        <v>75</v>
      </c>
      <c r="C924" s="3">
        <v>17</v>
      </c>
      <c r="D924" s="3" t="s">
        <v>2565</v>
      </c>
      <c r="E924" s="4" t="s">
        <v>2680</v>
      </c>
      <c r="F924" s="4" t="s">
        <v>26</v>
      </c>
      <c r="G924" s="8">
        <v>25308587</v>
      </c>
      <c r="H924" s="8">
        <v>24748531</v>
      </c>
      <c r="I924" s="8">
        <v>-560056</v>
      </c>
      <c r="J924" s="9">
        <v>-2.1999999999999999E-2</v>
      </c>
      <c r="K924" t="s">
        <v>3254</v>
      </c>
    </row>
    <row r="925" spans="1:11" x14ac:dyDescent="0.35">
      <c r="A925" s="3" t="s">
        <v>86</v>
      </c>
      <c r="B925" s="3">
        <v>27</v>
      </c>
      <c r="C925" s="3">
        <v>28</v>
      </c>
      <c r="D925" s="3" t="s">
        <v>58</v>
      </c>
      <c r="E925" s="4" t="s">
        <v>87</v>
      </c>
      <c r="F925" s="4" t="s">
        <v>21</v>
      </c>
      <c r="G925" s="8">
        <v>8109274</v>
      </c>
      <c r="H925" s="8">
        <v>7549366</v>
      </c>
      <c r="I925" s="8">
        <v>-559908</v>
      </c>
      <c r="J925" s="9">
        <v>-6.9000000000000006E-2</v>
      </c>
      <c r="K925" t="s">
        <v>3254</v>
      </c>
    </row>
    <row r="926" spans="1:11" x14ac:dyDescent="0.35">
      <c r="A926" s="3" t="s">
        <v>2900</v>
      </c>
      <c r="B926" s="3">
        <v>25</v>
      </c>
      <c r="C926" s="3">
        <v>20</v>
      </c>
      <c r="D926" s="3" t="s">
        <v>2901</v>
      </c>
      <c r="E926" s="4" t="s">
        <v>2902</v>
      </c>
      <c r="F926" s="4" t="s">
        <v>29</v>
      </c>
      <c r="G926" s="8">
        <v>9789802</v>
      </c>
      <c r="H926" s="8">
        <v>9230950</v>
      </c>
      <c r="I926" s="8">
        <v>-558852</v>
      </c>
      <c r="J926" s="9">
        <v>-5.7000000000000002E-2</v>
      </c>
      <c r="K926" t="s">
        <v>3254</v>
      </c>
    </row>
    <row r="927" spans="1:11" x14ac:dyDescent="0.35">
      <c r="A927" s="3" t="s">
        <v>1457</v>
      </c>
      <c r="B927" s="3">
        <v>17</v>
      </c>
      <c r="C927" s="3">
        <v>35</v>
      </c>
      <c r="D927" s="3" t="s">
        <v>1421</v>
      </c>
      <c r="E927" s="4" t="s">
        <v>1458</v>
      </c>
      <c r="F927" s="4" t="s">
        <v>11</v>
      </c>
      <c r="G927" s="8">
        <v>18062780</v>
      </c>
      <c r="H927" s="8">
        <v>17504064</v>
      </c>
      <c r="I927" s="8">
        <v>-558716</v>
      </c>
      <c r="J927" s="9">
        <v>-3.1E-2</v>
      </c>
      <c r="K927" t="s">
        <v>3254</v>
      </c>
    </row>
    <row r="928" spans="1:11" x14ac:dyDescent="0.35">
      <c r="A928" s="3" t="s">
        <v>267</v>
      </c>
      <c r="B928" s="3">
        <v>4</v>
      </c>
      <c r="C928" s="3">
        <v>8</v>
      </c>
      <c r="D928" s="3" t="s">
        <v>243</v>
      </c>
      <c r="E928" s="4" t="s">
        <v>268</v>
      </c>
      <c r="F928" s="4" t="s">
        <v>26</v>
      </c>
      <c r="G928" s="8">
        <v>7275767</v>
      </c>
      <c r="H928" s="8">
        <v>6717949</v>
      </c>
      <c r="I928" s="8">
        <v>-557818</v>
      </c>
      <c r="J928" s="9">
        <v>-7.6999999999999999E-2</v>
      </c>
      <c r="K928" t="s">
        <v>3254</v>
      </c>
    </row>
    <row r="929" spans="1:11" x14ac:dyDescent="0.35">
      <c r="A929" s="3" t="s">
        <v>354</v>
      </c>
      <c r="B929" s="3">
        <v>18</v>
      </c>
      <c r="C929" s="3">
        <v>42</v>
      </c>
      <c r="D929" s="3" t="s">
        <v>352</v>
      </c>
      <c r="E929" s="4" t="s">
        <v>355</v>
      </c>
      <c r="F929" s="4" t="s">
        <v>26</v>
      </c>
      <c r="G929" s="8">
        <v>8537568</v>
      </c>
      <c r="H929" s="8">
        <v>7979927</v>
      </c>
      <c r="I929" s="8">
        <v>-557641</v>
      </c>
      <c r="J929" s="9">
        <v>-6.5000000000000002E-2</v>
      </c>
      <c r="K929" t="s">
        <v>3254</v>
      </c>
    </row>
    <row r="930" spans="1:11" x14ac:dyDescent="0.35">
      <c r="A930" s="3" t="s">
        <v>3175</v>
      </c>
      <c r="B930" s="3">
        <v>30</v>
      </c>
      <c r="C930" s="3">
        <v>26</v>
      </c>
      <c r="D930" s="3" t="s">
        <v>3121</v>
      </c>
      <c r="E930" s="4" t="s">
        <v>3176</v>
      </c>
      <c r="F930" s="4" t="s">
        <v>21</v>
      </c>
      <c r="G930" s="8">
        <v>9803565</v>
      </c>
      <c r="H930" s="8">
        <v>9246511</v>
      </c>
      <c r="I930" s="8">
        <v>-557054</v>
      </c>
      <c r="J930" s="9">
        <v>-5.7000000000000002E-2</v>
      </c>
      <c r="K930" t="s">
        <v>3254</v>
      </c>
    </row>
    <row r="931" spans="1:11" x14ac:dyDescent="0.35">
      <c r="A931" s="3" t="s">
        <v>2673</v>
      </c>
      <c r="B931" s="3">
        <v>12</v>
      </c>
      <c r="C931" s="3">
        <v>17</v>
      </c>
      <c r="D931" s="3" t="s">
        <v>2565</v>
      </c>
      <c r="E931" s="4" t="s">
        <v>2674</v>
      </c>
      <c r="F931" s="4" t="s">
        <v>21</v>
      </c>
      <c r="G931" s="8">
        <v>4259658</v>
      </c>
      <c r="H931" s="8">
        <v>3704525</v>
      </c>
      <c r="I931" s="8">
        <v>-555133</v>
      </c>
      <c r="J931" s="9">
        <v>-0.13</v>
      </c>
      <c r="K931" t="s">
        <v>3254</v>
      </c>
    </row>
    <row r="932" spans="1:11" x14ac:dyDescent="0.35">
      <c r="A932" s="3" t="s">
        <v>1062</v>
      </c>
      <c r="B932" s="3">
        <v>10</v>
      </c>
      <c r="C932" s="3">
        <v>15</v>
      </c>
      <c r="D932" s="3" t="s">
        <v>1040</v>
      </c>
      <c r="E932" s="4" t="s">
        <v>1063</v>
      </c>
      <c r="F932" s="4" t="s">
        <v>11</v>
      </c>
      <c r="G932" s="8">
        <v>5432000</v>
      </c>
      <c r="H932" s="8">
        <v>4877562</v>
      </c>
      <c r="I932" s="8">
        <v>-554438</v>
      </c>
      <c r="J932" s="9">
        <v>-0.10199999999999999</v>
      </c>
      <c r="K932" t="s">
        <v>3254</v>
      </c>
    </row>
    <row r="933" spans="1:11" x14ac:dyDescent="0.35">
      <c r="A933" s="3" t="s">
        <v>1598</v>
      </c>
      <c r="B933" s="3">
        <v>24</v>
      </c>
      <c r="C933" s="3">
        <v>25</v>
      </c>
      <c r="D933" s="3" t="s">
        <v>1592</v>
      </c>
      <c r="E933" s="4" t="s">
        <v>1599</v>
      </c>
      <c r="F933" s="4" t="s">
        <v>11</v>
      </c>
      <c r="G933" s="8">
        <v>21746352</v>
      </c>
      <c r="H933" s="8">
        <v>21191953</v>
      </c>
      <c r="I933" s="8">
        <v>-554399</v>
      </c>
      <c r="J933" s="9">
        <v>-2.5000000000000001E-2</v>
      </c>
      <c r="K933" t="s">
        <v>3254</v>
      </c>
    </row>
    <row r="934" spans="1:11" x14ac:dyDescent="0.35">
      <c r="A934" s="3" t="s">
        <v>1508</v>
      </c>
      <c r="B934" s="3">
        <v>17</v>
      </c>
      <c r="C934" s="3">
        <v>40</v>
      </c>
      <c r="D934" s="3" t="s">
        <v>1486</v>
      </c>
      <c r="E934" s="4" t="s">
        <v>1509</v>
      </c>
      <c r="F934" s="4" t="s">
        <v>21</v>
      </c>
      <c r="G934" s="8">
        <v>3322647</v>
      </c>
      <c r="H934" s="8">
        <v>2769805</v>
      </c>
      <c r="I934" s="8">
        <v>-552842</v>
      </c>
      <c r="J934" s="9">
        <v>-0.16600000000000001</v>
      </c>
      <c r="K934" t="s">
        <v>3254</v>
      </c>
    </row>
    <row r="935" spans="1:11" x14ac:dyDescent="0.35">
      <c r="A935" s="3" t="s">
        <v>1312</v>
      </c>
      <c r="B935" s="3">
        <v>15</v>
      </c>
      <c r="C935" s="3">
        <v>39</v>
      </c>
      <c r="D935" s="3" t="s">
        <v>1268</v>
      </c>
      <c r="E935" s="4" t="s">
        <v>1313</v>
      </c>
      <c r="F935" s="4" t="s">
        <v>21</v>
      </c>
      <c r="G935" s="8">
        <v>5853607</v>
      </c>
      <c r="H935" s="8">
        <v>5301089</v>
      </c>
      <c r="I935" s="8">
        <v>-552518</v>
      </c>
      <c r="J935" s="9">
        <v>-9.4E-2</v>
      </c>
      <c r="K935" t="s">
        <v>3254</v>
      </c>
    </row>
    <row r="936" spans="1:11" x14ac:dyDescent="0.35">
      <c r="A936" s="3" t="s">
        <v>827</v>
      </c>
      <c r="B936" s="3">
        <v>6</v>
      </c>
      <c r="C936" s="3">
        <v>10</v>
      </c>
      <c r="D936" s="3" t="s">
        <v>813</v>
      </c>
      <c r="E936" s="4" t="s">
        <v>828</v>
      </c>
      <c r="F936" s="4" t="s">
        <v>11</v>
      </c>
      <c r="G936" s="8">
        <v>3144751</v>
      </c>
      <c r="H936" s="8">
        <v>2593545</v>
      </c>
      <c r="I936" s="8">
        <v>-551206</v>
      </c>
      <c r="J936" s="9">
        <v>-0.17499999999999999</v>
      </c>
      <c r="K936" t="s">
        <v>3254</v>
      </c>
    </row>
    <row r="937" spans="1:11" x14ac:dyDescent="0.35">
      <c r="A937" s="3" t="s">
        <v>722</v>
      </c>
      <c r="B937" s="3">
        <v>29</v>
      </c>
      <c r="C937" s="3">
        <v>31</v>
      </c>
      <c r="D937" s="3" t="s">
        <v>672</v>
      </c>
      <c r="E937" s="4" t="s">
        <v>723</v>
      </c>
      <c r="F937" s="4" t="s">
        <v>21</v>
      </c>
      <c r="G937" s="8">
        <v>5658088</v>
      </c>
      <c r="H937" s="8">
        <v>5107052</v>
      </c>
      <c r="I937" s="8">
        <v>-551036</v>
      </c>
      <c r="J937" s="9">
        <v>-9.7000000000000003E-2</v>
      </c>
      <c r="K937" t="s">
        <v>3254</v>
      </c>
    </row>
    <row r="938" spans="1:11" x14ac:dyDescent="0.35">
      <c r="A938" s="3" t="s">
        <v>2018</v>
      </c>
      <c r="B938" s="3">
        <v>22</v>
      </c>
      <c r="C938" s="3">
        <v>46</v>
      </c>
      <c r="D938" s="3" t="s">
        <v>1980</v>
      </c>
      <c r="E938" s="4" t="s">
        <v>2019</v>
      </c>
      <c r="F938" s="4" t="s">
        <v>21</v>
      </c>
      <c r="G938" s="8">
        <v>9137424</v>
      </c>
      <c r="H938" s="8">
        <v>8587413</v>
      </c>
      <c r="I938" s="8">
        <v>-550011</v>
      </c>
      <c r="J938" s="9">
        <v>-0.06</v>
      </c>
      <c r="K938" t="s">
        <v>3254</v>
      </c>
    </row>
    <row r="939" spans="1:11" x14ac:dyDescent="0.35">
      <c r="A939" s="3" t="s">
        <v>1884</v>
      </c>
      <c r="B939" s="3">
        <v>23</v>
      </c>
      <c r="C939" s="3">
        <v>41</v>
      </c>
      <c r="D939" s="3" t="s">
        <v>1834</v>
      </c>
      <c r="E939" s="4" t="s">
        <v>1885</v>
      </c>
      <c r="F939" s="4" t="s">
        <v>14</v>
      </c>
      <c r="G939" s="8">
        <v>3503502</v>
      </c>
      <c r="H939" s="8">
        <v>2957100</v>
      </c>
      <c r="I939" s="8">
        <v>-546402</v>
      </c>
      <c r="J939" s="9">
        <v>-0.156</v>
      </c>
      <c r="K939" t="s">
        <v>3254</v>
      </c>
    </row>
    <row r="940" spans="1:11" x14ac:dyDescent="0.35">
      <c r="A940" s="3" t="s">
        <v>841</v>
      </c>
      <c r="B940" s="3">
        <v>6</v>
      </c>
      <c r="C940" s="3">
        <v>10</v>
      </c>
      <c r="D940" s="3" t="s">
        <v>813</v>
      </c>
      <c r="E940" s="4" t="s">
        <v>842</v>
      </c>
      <c r="F940" s="4" t="s">
        <v>14</v>
      </c>
      <c r="G940" s="8">
        <v>5180144</v>
      </c>
      <c r="H940" s="8">
        <v>4635111</v>
      </c>
      <c r="I940" s="8">
        <v>-545033</v>
      </c>
      <c r="J940" s="9">
        <v>-0.105</v>
      </c>
      <c r="K940" t="s">
        <v>3254</v>
      </c>
    </row>
    <row r="941" spans="1:11" x14ac:dyDescent="0.35">
      <c r="A941" s="3" t="s">
        <v>271</v>
      </c>
      <c r="B941" s="3">
        <v>4</v>
      </c>
      <c r="C941" s="3">
        <v>8</v>
      </c>
      <c r="D941" s="3" t="s">
        <v>243</v>
      </c>
      <c r="E941" s="4" t="s">
        <v>272</v>
      </c>
      <c r="F941" s="4" t="s">
        <v>26</v>
      </c>
      <c r="G941" s="8">
        <v>7945504</v>
      </c>
      <c r="H941" s="8">
        <v>7402474</v>
      </c>
      <c r="I941" s="8">
        <v>-543030</v>
      </c>
      <c r="J941" s="9">
        <v>-6.8000000000000005E-2</v>
      </c>
      <c r="K941" t="s">
        <v>3254</v>
      </c>
    </row>
    <row r="942" spans="1:11" x14ac:dyDescent="0.35">
      <c r="A942" s="3" t="s">
        <v>2992</v>
      </c>
      <c r="B942" s="3">
        <v>11</v>
      </c>
      <c r="C942" s="3">
        <v>13</v>
      </c>
      <c r="D942" s="3" t="s">
        <v>2940</v>
      </c>
      <c r="E942" s="4" t="s">
        <v>2993</v>
      </c>
      <c r="F942" s="4" t="s">
        <v>21</v>
      </c>
      <c r="G942" s="8">
        <v>6818691</v>
      </c>
      <c r="H942" s="8">
        <v>6277148</v>
      </c>
      <c r="I942" s="8">
        <v>-541543</v>
      </c>
      <c r="J942" s="9">
        <v>-7.9000000000000001E-2</v>
      </c>
      <c r="K942" t="s">
        <v>3254</v>
      </c>
    </row>
    <row r="943" spans="1:11" x14ac:dyDescent="0.35">
      <c r="A943" s="3" t="s">
        <v>151</v>
      </c>
      <c r="B943" s="3">
        <v>27</v>
      </c>
      <c r="C943" s="3">
        <v>32</v>
      </c>
      <c r="D943" s="3" t="s">
        <v>121</v>
      </c>
      <c r="E943" s="4" t="s">
        <v>152</v>
      </c>
      <c r="F943" s="4" t="s">
        <v>26</v>
      </c>
      <c r="G943" s="8">
        <v>10963202</v>
      </c>
      <c r="H943" s="8">
        <v>10422449</v>
      </c>
      <c r="I943" s="8">
        <v>-540753</v>
      </c>
      <c r="J943" s="9">
        <v>-4.9000000000000002E-2</v>
      </c>
      <c r="K943" t="s">
        <v>3254</v>
      </c>
    </row>
    <row r="944" spans="1:11" x14ac:dyDescent="0.35">
      <c r="A944" s="3" t="s">
        <v>84</v>
      </c>
      <c r="B944" s="3">
        <v>27</v>
      </c>
      <c r="C944" s="3">
        <v>28</v>
      </c>
      <c r="D944" s="3" t="s">
        <v>58</v>
      </c>
      <c r="E944" s="4" t="s">
        <v>85</v>
      </c>
      <c r="F944" s="4" t="s">
        <v>21</v>
      </c>
      <c r="G944" s="8">
        <v>6455968</v>
      </c>
      <c r="H944" s="8">
        <v>5916896</v>
      </c>
      <c r="I944" s="8">
        <v>-539072</v>
      </c>
      <c r="J944" s="9">
        <v>-8.3000000000000004E-2</v>
      </c>
      <c r="K944" t="s">
        <v>3254</v>
      </c>
    </row>
    <row r="945" spans="1:11" x14ac:dyDescent="0.35">
      <c r="A945" s="3" t="s">
        <v>1714</v>
      </c>
      <c r="B945" s="3">
        <v>18</v>
      </c>
      <c r="C945" s="3">
        <v>45</v>
      </c>
      <c r="D945" s="3" t="s">
        <v>1700</v>
      </c>
      <c r="E945" s="4" t="s">
        <v>1715</v>
      </c>
      <c r="F945" s="4" t="s">
        <v>21</v>
      </c>
      <c r="G945" s="8">
        <v>9048041</v>
      </c>
      <c r="H945" s="8">
        <v>8509044</v>
      </c>
      <c r="I945" s="8">
        <v>-538997</v>
      </c>
      <c r="J945" s="9">
        <v>-0.06</v>
      </c>
      <c r="K945" t="s">
        <v>3254</v>
      </c>
    </row>
    <row r="946" spans="1:11" x14ac:dyDescent="0.35">
      <c r="A946" s="3" t="s">
        <v>147</v>
      </c>
      <c r="B946" s="3">
        <v>27</v>
      </c>
      <c r="C946" s="3">
        <v>32</v>
      </c>
      <c r="D946" s="3" t="s">
        <v>121</v>
      </c>
      <c r="E946" s="4" t="s">
        <v>148</v>
      </c>
      <c r="F946" s="4" t="s">
        <v>21</v>
      </c>
      <c r="G946" s="8">
        <v>8113834</v>
      </c>
      <c r="H946" s="8">
        <v>7574997</v>
      </c>
      <c r="I946" s="8">
        <v>-538837</v>
      </c>
      <c r="J946" s="9">
        <v>-6.6000000000000003E-2</v>
      </c>
      <c r="K946" t="s">
        <v>3254</v>
      </c>
    </row>
    <row r="947" spans="1:11" x14ac:dyDescent="0.35">
      <c r="A947" s="3" t="s">
        <v>110</v>
      </c>
      <c r="B947" s="3">
        <v>28</v>
      </c>
      <c r="C947" s="3">
        <v>28</v>
      </c>
      <c r="D947" s="3" t="s">
        <v>58</v>
      </c>
      <c r="E947" s="4" t="s">
        <v>111</v>
      </c>
      <c r="F947" s="4" t="s">
        <v>21</v>
      </c>
      <c r="G947" s="8">
        <v>7887317</v>
      </c>
      <c r="H947" s="8">
        <v>7348762</v>
      </c>
      <c r="I947" s="8">
        <v>-538555</v>
      </c>
      <c r="J947" s="9">
        <v>-6.8000000000000005E-2</v>
      </c>
      <c r="K947" t="s">
        <v>3254</v>
      </c>
    </row>
    <row r="948" spans="1:11" x14ac:dyDescent="0.35">
      <c r="A948" s="3" t="s">
        <v>64</v>
      </c>
      <c r="B948" s="3">
        <v>27</v>
      </c>
      <c r="C948" s="3">
        <v>28</v>
      </c>
      <c r="D948" s="3" t="s">
        <v>58</v>
      </c>
      <c r="E948" s="4" t="s">
        <v>65</v>
      </c>
      <c r="F948" s="4" t="s">
        <v>14</v>
      </c>
      <c r="G948" s="8">
        <v>4641386</v>
      </c>
      <c r="H948" s="8">
        <v>4103054</v>
      </c>
      <c r="I948" s="8">
        <v>-538332</v>
      </c>
      <c r="J948" s="9">
        <v>-0.11600000000000001</v>
      </c>
      <c r="K948" t="s">
        <v>3254</v>
      </c>
    </row>
    <row r="949" spans="1:11" x14ac:dyDescent="0.35">
      <c r="A949" s="3" t="s">
        <v>2083</v>
      </c>
      <c r="B949" s="3">
        <v>23</v>
      </c>
      <c r="C949" s="3">
        <v>37</v>
      </c>
      <c r="D949" s="3" t="s">
        <v>2035</v>
      </c>
      <c r="E949" s="4" t="s">
        <v>2084</v>
      </c>
      <c r="F949" s="4" t="s">
        <v>21</v>
      </c>
      <c r="G949" s="8">
        <v>5820532</v>
      </c>
      <c r="H949" s="8">
        <v>5283554</v>
      </c>
      <c r="I949" s="8">
        <v>-536978</v>
      </c>
      <c r="J949" s="9">
        <v>-9.1999999999999998E-2</v>
      </c>
      <c r="K949" t="s">
        <v>3254</v>
      </c>
    </row>
    <row r="950" spans="1:11" x14ac:dyDescent="0.35">
      <c r="A950" s="3" t="s">
        <v>2268</v>
      </c>
      <c r="B950" s="3">
        <v>2</v>
      </c>
      <c r="C950" s="3">
        <v>4</v>
      </c>
      <c r="D950" s="3" t="s">
        <v>2258</v>
      </c>
      <c r="E950" s="4" t="s">
        <v>2269</v>
      </c>
      <c r="F950" s="4" t="s">
        <v>21</v>
      </c>
      <c r="G950" s="8">
        <v>6307389</v>
      </c>
      <c r="H950" s="8">
        <v>5770634</v>
      </c>
      <c r="I950" s="8">
        <v>-536755</v>
      </c>
      <c r="J950" s="9">
        <v>-8.5000000000000006E-2</v>
      </c>
      <c r="K950" t="s">
        <v>3254</v>
      </c>
    </row>
    <row r="951" spans="1:11" x14ac:dyDescent="0.35">
      <c r="A951" s="3" t="s">
        <v>1749</v>
      </c>
      <c r="B951" s="3">
        <v>1</v>
      </c>
      <c r="C951" s="3">
        <v>1</v>
      </c>
      <c r="D951" s="3" t="s">
        <v>1739</v>
      </c>
      <c r="E951" s="4" t="s">
        <v>1750</v>
      </c>
      <c r="F951" s="4" t="s">
        <v>21</v>
      </c>
      <c r="G951" s="8">
        <v>4749118</v>
      </c>
      <c r="H951" s="8">
        <v>4213537</v>
      </c>
      <c r="I951" s="8">
        <v>-535581</v>
      </c>
      <c r="J951" s="9">
        <v>-0.113</v>
      </c>
      <c r="K951" t="s">
        <v>3254</v>
      </c>
    </row>
    <row r="952" spans="1:11" x14ac:dyDescent="0.35">
      <c r="A952" s="3" t="s">
        <v>2008</v>
      </c>
      <c r="B952" s="3">
        <v>18</v>
      </c>
      <c r="C952" s="3">
        <v>46</v>
      </c>
      <c r="D952" s="3" t="s">
        <v>1980</v>
      </c>
      <c r="E952" s="4" t="s">
        <v>2009</v>
      </c>
      <c r="F952" s="4" t="s">
        <v>14</v>
      </c>
      <c r="G952" s="8">
        <v>5326942</v>
      </c>
      <c r="H952" s="8">
        <v>4792185</v>
      </c>
      <c r="I952" s="8">
        <v>-534757</v>
      </c>
      <c r="J952" s="9">
        <v>-0.1</v>
      </c>
      <c r="K952" t="s">
        <v>3254</v>
      </c>
    </row>
    <row r="953" spans="1:11" x14ac:dyDescent="0.35">
      <c r="A953" s="3" t="s">
        <v>726</v>
      </c>
      <c r="B953" s="3">
        <v>29</v>
      </c>
      <c r="C953" s="3">
        <v>31</v>
      </c>
      <c r="D953" s="3" t="s">
        <v>672</v>
      </c>
      <c r="E953" s="4" t="s">
        <v>727</v>
      </c>
      <c r="F953" s="4" t="s">
        <v>26</v>
      </c>
      <c r="G953" s="8">
        <v>8135566</v>
      </c>
      <c r="H953" s="8">
        <v>7601214</v>
      </c>
      <c r="I953" s="8">
        <v>-534352</v>
      </c>
      <c r="J953" s="9">
        <v>-6.6000000000000003E-2</v>
      </c>
      <c r="K953" t="s">
        <v>3254</v>
      </c>
    </row>
    <row r="954" spans="1:11" x14ac:dyDescent="0.35">
      <c r="A954" s="3" t="s">
        <v>1414</v>
      </c>
      <c r="B954" s="3">
        <v>24</v>
      </c>
      <c r="C954" s="3">
        <v>30</v>
      </c>
      <c r="D954" s="3" t="s">
        <v>1384</v>
      </c>
      <c r="E954" s="4" t="s">
        <v>1415</v>
      </c>
      <c r="F954" s="4" t="s">
        <v>26</v>
      </c>
      <c r="G954" s="8">
        <v>8301171</v>
      </c>
      <c r="H954" s="8">
        <v>7767682</v>
      </c>
      <c r="I954" s="8">
        <v>-533489</v>
      </c>
      <c r="J954" s="9">
        <v>-6.4000000000000001E-2</v>
      </c>
      <c r="K954" t="s">
        <v>3254</v>
      </c>
    </row>
    <row r="955" spans="1:11" x14ac:dyDescent="0.35">
      <c r="A955" s="3" t="s">
        <v>895</v>
      </c>
      <c r="B955" s="3">
        <v>10</v>
      </c>
      <c r="C955" s="3">
        <v>11</v>
      </c>
      <c r="D955" s="3" t="s">
        <v>896</v>
      </c>
      <c r="E955" s="4" t="s">
        <v>897</v>
      </c>
      <c r="F955" s="4" t="s">
        <v>21</v>
      </c>
      <c r="G955" s="8">
        <v>5137245</v>
      </c>
      <c r="H955" s="8">
        <v>4603952</v>
      </c>
      <c r="I955" s="8">
        <v>-533293</v>
      </c>
      <c r="J955" s="9">
        <v>-0.104</v>
      </c>
      <c r="K955" t="s">
        <v>3254</v>
      </c>
    </row>
    <row r="956" spans="1:11" x14ac:dyDescent="0.35">
      <c r="A956" s="3" t="s">
        <v>659</v>
      </c>
      <c r="B956" s="3">
        <v>3</v>
      </c>
      <c r="C956" s="3">
        <v>6</v>
      </c>
      <c r="D956" s="3" t="s">
        <v>613</v>
      </c>
      <c r="E956" s="4" t="s">
        <v>660</v>
      </c>
      <c r="F956" s="4" t="s">
        <v>11</v>
      </c>
      <c r="G956" s="8">
        <v>2885786</v>
      </c>
      <c r="H956" s="8">
        <v>2357057</v>
      </c>
      <c r="I956" s="8">
        <v>-528729</v>
      </c>
      <c r="J956" s="9">
        <v>-0.183</v>
      </c>
      <c r="K956" t="s">
        <v>3254</v>
      </c>
    </row>
    <row r="957" spans="1:11" x14ac:dyDescent="0.35">
      <c r="A957" s="3" t="s">
        <v>2685</v>
      </c>
      <c r="B957" s="3">
        <v>9</v>
      </c>
      <c r="C957" s="3">
        <v>14</v>
      </c>
      <c r="D957" s="3" t="s">
        <v>2686</v>
      </c>
      <c r="E957" s="4" t="s">
        <v>2687</v>
      </c>
      <c r="F957" s="4" t="s">
        <v>11</v>
      </c>
      <c r="G957" s="8">
        <v>5532157</v>
      </c>
      <c r="H957" s="8">
        <v>5003452</v>
      </c>
      <c r="I957" s="8">
        <v>-528705</v>
      </c>
      <c r="J957" s="9">
        <v>-9.6000000000000002E-2</v>
      </c>
      <c r="K957" t="s">
        <v>3254</v>
      </c>
    </row>
    <row r="958" spans="1:11" x14ac:dyDescent="0.35">
      <c r="A958" s="3" t="s">
        <v>2362</v>
      </c>
      <c r="B958" s="3">
        <v>3</v>
      </c>
      <c r="C958" s="3">
        <v>9</v>
      </c>
      <c r="D958" s="3" t="s">
        <v>2354</v>
      </c>
      <c r="E958" s="4" t="s">
        <v>2363</v>
      </c>
      <c r="F958" s="4" t="s">
        <v>21</v>
      </c>
      <c r="G958" s="8">
        <v>5965869</v>
      </c>
      <c r="H958" s="8">
        <v>5438000</v>
      </c>
      <c r="I958" s="8">
        <v>-527869</v>
      </c>
      <c r="J958" s="9">
        <v>-8.7999999999999995E-2</v>
      </c>
      <c r="K958" t="s">
        <v>3254</v>
      </c>
    </row>
    <row r="959" spans="1:11" x14ac:dyDescent="0.35">
      <c r="A959" s="3" t="s">
        <v>2808</v>
      </c>
      <c r="B959" s="3">
        <v>9</v>
      </c>
      <c r="C959" s="3">
        <v>16</v>
      </c>
      <c r="D959" s="3" t="s">
        <v>2790</v>
      </c>
      <c r="E959" s="4" t="s">
        <v>2809</v>
      </c>
      <c r="F959" s="4" t="s">
        <v>14</v>
      </c>
      <c r="G959" s="8">
        <v>5908695</v>
      </c>
      <c r="H959" s="8">
        <v>5380845</v>
      </c>
      <c r="I959" s="8">
        <v>-527850</v>
      </c>
      <c r="J959" s="9">
        <v>-8.8999999999999996E-2</v>
      </c>
      <c r="K959" t="s">
        <v>3254</v>
      </c>
    </row>
    <row r="960" spans="1:11" x14ac:dyDescent="0.35">
      <c r="A960" s="3" t="s">
        <v>1494</v>
      </c>
      <c r="B960" s="3">
        <v>17</v>
      </c>
      <c r="C960" s="3">
        <v>40</v>
      </c>
      <c r="D960" s="3" t="s">
        <v>1486</v>
      </c>
      <c r="E960" s="4" t="s">
        <v>1495</v>
      </c>
      <c r="F960" s="4" t="s">
        <v>11</v>
      </c>
      <c r="G960" s="8">
        <v>3441036</v>
      </c>
      <c r="H960" s="8">
        <v>2913438</v>
      </c>
      <c r="I960" s="8">
        <v>-527598</v>
      </c>
      <c r="J960" s="9">
        <v>-0.153</v>
      </c>
      <c r="K960" t="s">
        <v>3254</v>
      </c>
    </row>
    <row r="961" spans="1:11" x14ac:dyDescent="0.35">
      <c r="A961" s="3" t="s">
        <v>161</v>
      </c>
      <c r="B961" s="3">
        <v>27</v>
      </c>
      <c r="C961" s="3">
        <v>32</v>
      </c>
      <c r="D961" s="3" t="s">
        <v>121</v>
      </c>
      <c r="E961" s="4" t="s">
        <v>162</v>
      </c>
      <c r="F961" s="4" t="s">
        <v>21</v>
      </c>
      <c r="G961" s="8">
        <v>5743747</v>
      </c>
      <c r="H961" s="8">
        <v>5216157</v>
      </c>
      <c r="I961" s="8">
        <v>-527590</v>
      </c>
      <c r="J961" s="9">
        <v>-9.1999999999999998E-2</v>
      </c>
      <c r="K961" t="s">
        <v>3254</v>
      </c>
    </row>
    <row r="962" spans="1:11" x14ac:dyDescent="0.35">
      <c r="A962" s="3" t="s">
        <v>763</v>
      </c>
      <c r="B962" s="3">
        <v>30</v>
      </c>
      <c r="C962" s="3">
        <v>22</v>
      </c>
      <c r="D962" s="3" t="s">
        <v>737</v>
      </c>
      <c r="E962" s="4" t="s">
        <v>764</v>
      </c>
      <c r="F962" s="4" t="s">
        <v>21</v>
      </c>
      <c r="G962" s="8">
        <v>6711852</v>
      </c>
      <c r="H962" s="8">
        <v>6185036</v>
      </c>
      <c r="I962" s="8">
        <v>-526816</v>
      </c>
      <c r="J962" s="9">
        <v>-7.8E-2</v>
      </c>
      <c r="K962" t="s">
        <v>3254</v>
      </c>
    </row>
    <row r="963" spans="1:11" x14ac:dyDescent="0.35">
      <c r="A963" s="3" t="s">
        <v>19</v>
      </c>
      <c r="B963" s="3">
        <v>3</v>
      </c>
      <c r="C963" s="3">
        <v>7</v>
      </c>
      <c r="D963" s="3" t="s">
        <v>9</v>
      </c>
      <c r="E963" s="4" t="s">
        <v>20</v>
      </c>
      <c r="F963" s="4" t="s">
        <v>21</v>
      </c>
      <c r="G963" s="8">
        <v>7142608</v>
      </c>
      <c r="H963" s="8">
        <v>6615941</v>
      </c>
      <c r="I963" s="8">
        <v>-526667</v>
      </c>
      <c r="J963" s="9">
        <v>-7.3999999999999996E-2</v>
      </c>
      <c r="K963" t="s">
        <v>3254</v>
      </c>
    </row>
    <row r="964" spans="1:11" x14ac:dyDescent="0.35">
      <c r="A964" s="3" t="s">
        <v>2303</v>
      </c>
      <c r="B964" s="3">
        <v>13</v>
      </c>
      <c r="C964" s="3">
        <v>33</v>
      </c>
      <c r="D964" s="3" t="s">
        <v>2277</v>
      </c>
      <c r="E964" s="4" t="s">
        <v>2304</v>
      </c>
      <c r="F964" s="4" t="s">
        <v>11</v>
      </c>
      <c r="G964" s="8">
        <v>2884065</v>
      </c>
      <c r="H964" s="8">
        <v>2358550</v>
      </c>
      <c r="I964" s="8">
        <v>-525515</v>
      </c>
      <c r="J964" s="9">
        <v>-0.182</v>
      </c>
      <c r="K964" t="s">
        <v>3254</v>
      </c>
    </row>
    <row r="965" spans="1:11" x14ac:dyDescent="0.35">
      <c r="A965" s="3" t="s">
        <v>1730</v>
      </c>
      <c r="B965" s="3">
        <v>22</v>
      </c>
      <c r="C965" s="3">
        <v>45</v>
      </c>
      <c r="D965" s="3" t="s">
        <v>1700</v>
      </c>
      <c r="E965" s="4" t="s">
        <v>1731</v>
      </c>
      <c r="F965" s="4" t="s">
        <v>21</v>
      </c>
      <c r="G965" s="8">
        <v>4196213</v>
      </c>
      <c r="H965" s="8">
        <v>3671381</v>
      </c>
      <c r="I965" s="8">
        <v>-524832</v>
      </c>
      <c r="J965" s="9">
        <v>-0.125</v>
      </c>
      <c r="K965" t="s">
        <v>3254</v>
      </c>
    </row>
    <row r="966" spans="1:11" x14ac:dyDescent="0.35">
      <c r="A966" s="3" t="s">
        <v>408</v>
      </c>
      <c r="B966" s="3">
        <v>19</v>
      </c>
      <c r="C966" s="3">
        <v>42</v>
      </c>
      <c r="D966" s="3" t="s">
        <v>352</v>
      </c>
      <c r="E966" s="4" t="s">
        <v>409</v>
      </c>
      <c r="F966" s="4" t="s">
        <v>21</v>
      </c>
      <c r="G966" s="8">
        <v>3162672</v>
      </c>
      <c r="H966" s="8">
        <v>2638256</v>
      </c>
      <c r="I966" s="8">
        <v>-524416</v>
      </c>
      <c r="J966" s="9">
        <v>-0.16600000000000001</v>
      </c>
      <c r="K966" t="s">
        <v>3254</v>
      </c>
    </row>
    <row r="967" spans="1:11" x14ac:dyDescent="0.35">
      <c r="A967" s="3" t="s">
        <v>505</v>
      </c>
      <c r="B967" s="3">
        <v>2</v>
      </c>
      <c r="C967" s="3">
        <v>3</v>
      </c>
      <c r="D967" s="3" t="s">
        <v>491</v>
      </c>
      <c r="E967" s="4" t="s">
        <v>506</v>
      </c>
      <c r="F967" s="4" t="s">
        <v>11</v>
      </c>
      <c r="G967" s="8">
        <v>7193776</v>
      </c>
      <c r="H967" s="8">
        <v>6671206</v>
      </c>
      <c r="I967" s="8">
        <v>-522570</v>
      </c>
      <c r="J967" s="9">
        <v>-7.2999999999999995E-2</v>
      </c>
      <c r="K967" t="s">
        <v>3254</v>
      </c>
    </row>
    <row r="968" spans="1:11" x14ac:dyDescent="0.35">
      <c r="A968" s="3" t="s">
        <v>2427</v>
      </c>
      <c r="B968" s="3">
        <v>11</v>
      </c>
      <c r="C968" s="3">
        <v>12</v>
      </c>
      <c r="D968" s="3" t="s">
        <v>2421</v>
      </c>
      <c r="E968" s="4" t="s">
        <v>2428</v>
      </c>
      <c r="F968" s="4" t="s">
        <v>11</v>
      </c>
      <c r="G968" s="8">
        <v>5167717</v>
      </c>
      <c r="H968" s="8">
        <v>4646348</v>
      </c>
      <c r="I968" s="8">
        <v>-521369</v>
      </c>
      <c r="J968" s="9">
        <v>-0.10100000000000001</v>
      </c>
      <c r="K968" t="s">
        <v>3254</v>
      </c>
    </row>
    <row r="969" spans="1:11" x14ac:dyDescent="0.35">
      <c r="A969" s="3" t="s">
        <v>2335</v>
      </c>
      <c r="B969" s="3">
        <v>15</v>
      </c>
      <c r="C969" s="3">
        <v>33</v>
      </c>
      <c r="D969" s="3" t="s">
        <v>2277</v>
      </c>
      <c r="E969" s="4" t="s">
        <v>2336</v>
      </c>
      <c r="F969" s="4" t="s">
        <v>11</v>
      </c>
      <c r="G969" s="8">
        <v>10698712</v>
      </c>
      <c r="H969" s="8">
        <v>10177489</v>
      </c>
      <c r="I969" s="8">
        <v>-521223</v>
      </c>
      <c r="J969" s="9">
        <v>-4.9000000000000002E-2</v>
      </c>
      <c r="K969" t="s">
        <v>3254</v>
      </c>
    </row>
    <row r="970" spans="1:11" x14ac:dyDescent="0.35">
      <c r="A970" s="3" t="s">
        <v>2657</v>
      </c>
      <c r="B970" s="3">
        <v>12</v>
      </c>
      <c r="C970" s="3">
        <v>17</v>
      </c>
      <c r="D970" s="3" t="s">
        <v>2565</v>
      </c>
      <c r="E970" s="4" t="s">
        <v>2658</v>
      </c>
      <c r="F970" s="4" t="s">
        <v>21</v>
      </c>
      <c r="G970" s="8">
        <v>4796774</v>
      </c>
      <c r="H970" s="8">
        <v>4275745</v>
      </c>
      <c r="I970" s="8">
        <v>-521029</v>
      </c>
      <c r="J970" s="9">
        <v>-0.109</v>
      </c>
      <c r="K970" t="s">
        <v>3254</v>
      </c>
    </row>
    <row r="971" spans="1:11" x14ac:dyDescent="0.35">
      <c r="A971" s="3" t="s">
        <v>2392</v>
      </c>
      <c r="B971" s="3">
        <v>5</v>
      </c>
      <c r="C971" s="3">
        <v>9</v>
      </c>
      <c r="D971" s="3" t="s">
        <v>2354</v>
      </c>
      <c r="E971" s="4" t="s">
        <v>2393</v>
      </c>
      <c r="F971" s="4" t="s">
        <v>21</v>
      </c>
      <c r="G971" s="8">
        <v>5473460</v>
      </c>
      <c r="H971" s="8">
        <v>4954329</v>
      </c>
      <c r="I971" s="8">
        <v>-519131</v>
      </c>
      <c r="J971" s="9">
        <v>-9.5000000000000001E-2</v>
      </c>
      <c r="K971" t="s">
        <v>3254</v>
      </c>
    </row>
    <row r="972" spans="1:11" x14ac:dyDescent="0.35">
      <c r="A972" s="3" t="s">
        <v>414</v>
      </c>
      <c r="B972" s="3">
        <v>19</v>
      </c>
      <c r="C972" s="3">
        <v>42</v>
      </c>
      <c r="D972" s="3" t="s">
        <v>352</v>
      </c>
      <c r="E972" s="4" t="s">
        <v>415</v>
      </c>
      <c r="F972" s="4" t="s">
        <v>11</v>
      </c>
      <c r="G972" s="8">
        <v>3036533</v>
      </c>
      <c r="H972" s="8">
        <v>2517420</v>
      </c>
      <c r="I972" s="8">
        <v>-519113</v>
      </c>
      <c r="J972" s="9">
        <v>-0.17100000000000001</v>
      </c>
      <c r="K972" t="s">
        <v>3254</v>
      </c>
    </row>
    <row r="973" spans="1:11" x14ac:dyDescent="0.35">
      <c r="A973" s="3" t="s">
        <v>1829</v>
      </c>
      <c r="B973" s="3">
        <v>2</v>
      </c>
      <c r="C973" s="3">
        <v>1</v>
      </c>
      <c r="D973" s="3" t="s">
        <v>1739</v>
      </c>
      <c r="E973" s="4" t="s">
        <v>1830</v>
      </c>
      <c r="F973" s="4" t="s">
        <v>11</v>
      </c>
      <c r="G973" s="8">
        <v>2191075</v>
      </c>
      <c r="H973" s="8">
        <v>1672419</v>
      </c>
      <c r="I973" s="8">
        <v>-518656</v>
      </c>
      <c r="J973" s="9">
        <v>-0.23699999999999999</v>
      </c>
      <c r="K973" t="s">
        <v>3254</v>
      </c>
    </row>
    <row r="974" spans="1:11" x14ac:dyDescent="0.35">
      <c r="A974" s="3" t="s">
        <v>1473</v>
      </c>
      <c r="B974" s="3">
        <v>17</v>
      </c>
      <c r="C974" s="3">
        <v>35</v>
      </c>
      <c r="D974" s="3" t="s">
        <v>1421</v>
      </c>
      <c r="E974" s="4" t="s">
        <v>1474</v>
      </c>
      <c r="F974" s="4" t="s">
        <v>21</v>
      </c>
      <c r="G974" s="8">
        <v>4465460</v>
      </c>
      <c r="H974" s="8">
        <v>3947850</v>
      </c>
      <c r="I974" s="8">
        <v>-517610</v>
      </c>
      <c r="J974" s="9">
        <v>-0.11600000000000001</v>
      </c>
      <c r="K974" t="s">
        <v>3254</v>
      </c>
    </row>
    <row r="975" spans="1:11" x14ac:dyDescent="0.35">
      <c r="A975" s="3" t="s">
        <v>2374</v>
      </c>
      <c r="B975" s="3">
        <v>5</v>
      </c>
      <c r="C975" s="3">
        <v>9</v>
      </c>
      <c r="D975" s="3" t="s">
        <v>2354</v>
      </c>
      <c r="E975" s="4" t="s">
        <v>2375</v>
      </c>
      <c r="F975" s="4" t="s">
        <v>11</v>
      </c>
      <c r="G975" s="8">
        <v>3789547</v>
      </c>
      <c r="H975" s="8">
        <v>3273488</v>
      </c>
      <c r="I975" s="8">
        <v>-516059</v>
      </c>
      <c r="J975" s="9">
        <v>-0.13600000000000001</v>
      </c>
      <c r="K975" t="s">
        <v>3254</v>
      </c>
    </row>
    <row r="976" spans="1:11" x14ac:dyDescent="0.35">
      <c r="A976" s="3" t="s">
        <v>741</v>
      </c>
      <c r="B976" s="3">
        <v>30</v>
      </c>
      <c r="C976" s="3">
        <v>22</v>
      </c>
      <c r="D976" s="3" t="s">
        <v>737</v>
      </c>
      <c r="E976" s="4" t="s">
        <v>742</v>
      </c>
      <c r="F976" s="4" t="s">
        <v>14</v>
      </c>
      <c r="G976" s="8">
        <v>9855804</v>
      </c>
      <c r="H976" s="8">
        <v>9341952</v>
      </c>
      <c r="I976" s="8">
        <v>-513852</v>
      </c>
      <c r="J976" s="9">
        <v>-5.1999999999999998E-2</v>
      </c>
      <c r="K976" t="s">
        <v>3254</v>
      </c>
    </row>
    <row r="977" spans="1:11" x14ac:dyDescent="0.35">
      <c r="A977" s="3" t="s">
        <v>2429</v>
      </c>
      <c r="B977" s="3">
        <v>11</v>
      </c>
      <c r="C977" s="3">
        <v>12</v>
      </c>
      <c r="D977" s="3" t="s">
        <v>2421</v>
      </c>
      <c r="E977" s="4" t="s">
        <v>2430</v>
      </c>
      <c r="F977" s="4" t="s">
        <v>11</v>
      </c>
      <c r="G977" s="8">
        <v>4069827</v>
      </c>
      <c r="H977" s="8">
        <v>3555997</v>
      </c>
      <c r="I977" s="8">
        <v>-513830</v>
      </c>
      <c r="J977" s="9">
        <v>-0.126</v>
      </c>
      <c r="K977" t="s">
        <v>3254</v>
      </c>
    </row>
    <row r="978" spans="1:11" x14ac:dyDescent="0.35">
      <c r="A978" s="12" t="s">
        <v>194</v>
      </c>
      <c r="B978" s="12">
        <v>15</v>
      </c>
      <c r="C978" s="12">
        <v>38</v>
      </c>
      <c r="D978" s="12" t="s">
        <v>180</v>
      </c>
      <c r="E978" s="13" t="s">
        <v>195</v>
      </c>
      <c r="F978" s="13" t="s">
        <v>21</v>
      </c>
      <c r="G978" s="14">
        <v>10519485</v>
      </c>
      <c r="H978" s="14">
        <v>10007327</v>
      </c>
      <c r="I978" s="14">
        <v>-512158</v>
      </c>
      <c r="J978" s="15">
        <v>-4.9000000000000002E-2</v>
      </c>
      <c r="K978" t="s">
        <v>3254</v>
      </c>
    </row>
    <row r="979" spans="1:11" x14ac:dyDescent="0.35">
      <c r="A979" s="3" t="s">
        <v>2148</v>
      </c>
      <c r="B979" s="3">
        <v>16</v>
      </c>
      <c r="C979" s="3">
        <v>36</v>
      </c>
      <c r="D979" s="3" t="s">
        <v>2128</v>
      </c>
      <c r="E979" s="4" t="s">
        <v>2149</v>
      </c>
      <c r="F979" s="4" t="s">
        <v>11</v>
      </c>
      <c r="G979" s="8">
        <v>8272554</v>
      </c>
      <c r="H979" s="8">
        <v>7760915</v>
      </c>
      <c r="I979" s="8">
        <v>-511639</v>
      </c>
      <c r="J979" s="9">
        <v>-6.2E-2</v>
      </c>
      <c r="K979" t="s">
        <v>3254</v>
      </c>
    </row>
    <row r="980" spans="1:11" x14ac:dyDescent="0.35">
      <c r="A980" s="3" t="s">
        <v>343</v>
      </c>
      <c r="B980" s="3">
        <v>7</v>
      </c>
      <c r="C980" s="3">
        <v>8</v>
      </c>
      <c r="D980" s="3" t="s">
        <v>243</v>
      </c>
      <c r="E980" s="4" t="s">
        <v>344</v>
      </c>
      <c r="F980" s="4" t="s">
        <v>21</v>
      </c>
      <c r="G980" s="8">
        <v>5500565</v>
      </c>
      <c r="H980" s="8">
        <v>4989387</v>
      </c>
      <c r="I980" s="8">
        <v>-511178</v>
      </c>
      <c r="J980" s="9">
        <v>-9.2999999999999999E-2</v>
      </c>
      <c r="K980" t="s">
        <v>3254</v>
      </c>
    </row>
    <row r="981" spans="1:11" x14ac:dyDescent="0.35">
      <c r="A981" s="3" t="s">
        <v>1900</v>
      </c>
      <c r="B981" s="3">
        <v>23</v>
      </c>
      <c r="C981" s="3">
        <v>41</v>
      </c>
      <c r="D981" s="3" t="s">
        <v>1834</v>
      </c>
      <c r="E981" s="4" t="s">
        <v>1901</v>
      </c>
      <c r="F981" s="4" t="s">
        <v>11</v>
      </c>
      <c r="G981" s="8">
        <v>3828806</v>
      </c>
      <c r="H981" s="8">
        <v>3317717</v>
      </c>
      <c r="I981" s="8">
        <v>-511089</v>
      </c>
      <c r="J981" s="9">
        <v>-0.13300000000000001</v>
      </c>
      <c r="K981" t="s">
        <v>3254</v>
      </c>
    </row>
    <row r="982" spans="1:11" x14ac:dyDescent="0.35">
      <c r="A982" s="3" t="s">
        <v>1193</v>
      </c>
      <c r="B982" s="3">
        <v>14</v>
      </c>
      <c r="C982" s="3">
        <v>34</v>
      </c>
      <c r="D982" s="3" t="s">
        <v>1194</v>
      </c>
      <c r="E982" s="4" t="s">
        <v>1195</v>
      </c>
      <c r="F982" s="4" t="s">
        <v>21</v>
      </c>
      <c r="G982" s="8">
        <v>6570564</v>
      </c>
      <c r="H982" s="8">
        <v>6059857</v>
      </c>
      <c r="I982" s="8">
        <v>-510707</v>
      </c>
      <c r="J982" s="9">
        <v>-7.8E-2</v>
      </c>
      <c r="K982" t="s">
        <v>3254</v>
      </c>
    </row>
    <row r="983" spans="1:11" x14ac:dyDescent="0.35">
      <c r="A983" s="3" t="s">
        <v>1710</v>
      </c>
      <c r="B983" s="3">
        <v>18</v>
      </c>
      <c r="C983" s="3">
        <v>45</v>
      </c>
      <c r="D983" s="3" t="s">
        <v>1700</v>
      </c>
      <c r="E983" s="4" t="s">
        <v>1711</v>
      </c>
      <c r="F983" s="4" t="s">
        <v>11</v>
      </c>
      <c r="G983" s="8">
        <v>3710757</v>
      </c>
      <c r="H983" s="8">
        <v>3200319</v>
      </c>
      <c r="I983" s="8">
        <v>-510438</v>
      </c>
      <c r="J983" s="9">
        <v>-0.13800000000000001</v>
      </c>
      <c r="K983" t="s">
        <v>3254</v>
      </c>
    </row>
    <row r="984" spans="1:11" x14ac:dyDescent="0.35">
      <c r="A984" s="3" t="s">
        <v>2558</v>
      </c>
      <c r="B984" s="3">
        <v>2</v>
      </c>
      <c r="C984" s="3">
        <v>2</v>
      </c>
      <c r="D984" s="3" t="s">
        <v>2492</v>
      </c>
      <c r="E984" s="4" t="s">
        <v>2559</v>
      </c>
      <c r="F984" s="4" t="s">
        <v>11</v>
      </c>
      <c r="G984" s="8">
        <v>4143332</v>
      </c>
      <c r="H984" s="8">
        <v>3633361</v>
      </c>
      <c r="I984" s="8">
        <v>-509971</v>
      </c>
      <c r="J984" s="9">
        <v>-0.123</v>
      </c>
      <c r="K984" t="s">
        <v>3254</v>
      </c>
    </row>
    <row r="985" spans="1:11" x14ac:dyDescent="0.35">
      <c r="A985" s="3" t="s">
        <v>2562</v>
      </c>
      <c r="B985" s="3">
        <v>75</v>
      </c>
      <c r="C985" s="3">
        <v>2</v>
      </c>
      <c r="D985" s="3" t="s">
        <v>2492</v>
      </c>
      <c r="E985" s="4" t="s">
        <v>2563</v>
      </c>
      <c r="F985" s="4" t="s">
        <v>434</v>
      </c>
      <c r="G985" s="8">
        <v>14834560</v>
      </c>
      <c r="H985" s="8">
        <v>14327089</v>
      </c>
      <c r="I985" s="8">
        <v>-507471</v>
      </c>
      <c r="J985" s="9">
        <v>-3.4000000000000002E-2</v>
      </c>
      <c r="K985" t="s">
        <v>3254</v>
      </c>
    </row>
    <row r="986" spans="1:11" x14ac:dyDescent="0.35">
      <c r="A986" s="3" t="s">
        <v>2134</v>
      </c>
      <c r="B986" s="3">
        <v>13</v>
      </c>
      <c r="C986" s="3">
        <v>36</v>
      </c>
      <c r="D986" s="3" t="s">
        <v>2128</v>
      </c>
      <c r="E986" s="4" t="s">
        <v>2135</v>
      </c>
      <c r="F986" s="4" t="s">
        <v>21</v>
      </c>
      <c r="G986" s="8">
        <v>3578480</v>
      </c>
      <c r="H986" s="8">
        <v>3072644</v>
      </c>
      <c r="I986" s="8">
        <v>-505836</v>
      </c>
      <c r="J986" s="9">
        <v>-0.14099999999999999</v>
      </c>
      <c r="K986" t="s">
        <v>3254</v>
      </c>
    </row>
    <row r="987" spans="1:11" x14ac:dyDescent="0.35">
      <c r="A987" s="3" t="s">
        <v>1443</v>
      </c>
      <c r="B987" s="3">
        <v>13</v>
      </c>
      <c r="C987" s="3">
        <v>35</v>
      </c>
      <c r="D987" s="3" t="s">
        <v>1421</v>
      </c>
      <c r="E987" s="4" t="s">
        <v>1444</v>
      </c>
      <c r="F987" s="4" t="s">
        <v>21</v>
      </c>
      <c r="G987" s="8">
        <v>4114891</v>
      </c>
      <c r="H987" s="8">
        <v>3609134</v>
      </c>
      <c r="I987" s="8">
        <v>-505757</v>
      </c>
      <c r="J987" s="9">
        <v>-0.123</v>
      </c>
      <c r="K987" t="s">
        <v>3254</v>
      </c>
    </row>
    <row r="988" spans="1:11" x14ac:dyDescent="0.35">
      <c r="A988" s="3" t="s">
        <v>2109</v>
      </c>
      <c r="B988" s="3">
        <v>32</v>
      </c>
      <c r="C988" s="3">
        <v>37</v>
      </c>
      <c r="D988" s="3" t="s">
        <v>2035</v>
      </c>
      <c r="E988" s="4" t="s">
        <v>2110</v>
      </c>
      <c r="F988" s="4" t="s">
        <v>21</v>
      </c>
      <c r="G988" s="8">
        <v>7373897</v>
      </c>
      <c r="H988" s="8">
        <v>6868368</v>
      </c>
      <c r="I988" s="8">
        <v>-505529</v>
      </c>
      <c r="J988" s="9">
        <v>-6.9000000000000006E-2</v>
      </c>
      <c r="K988" t="s">
        <v>3254</v>
      </c>
    </row>
    <row r="989" spans="1:11" x14ac:dyDescent="0.35">
      <c r="A989" s="3" t="s">
        <v>1860</v>
      </c>
      <c r="B989" s="3">
        <v>17</v>
      </c>
      <c r="C989" s="3">
        <v>41</v>
      </c>
      <c r="D989" s="3" t="s">
        <v>1834</v>
      </c>
      <c r="E989" s="4" t="s">
        <v>1861</v>
      </c>
      <c r="F989" s="4" t="s">
        <v>14</v>
      </c>
      <c r="G989" s="8">
        <v>3005682</v>
      </c>
      <c r="H989" s="8">
        <v>2500772</v>
      </c>
      <c r="I989" s="8">
        <v>-504910</v>
      </c>
      <c r="J989" s="9">
        <v>-0.16800000000000001</v>
      </c>
      <c r="K989" t="s">
        <v>3254</v>
      </c>
    </row>
    <row r="990" spans="1:11" x14ac:dyDescent="0.35">
      <c r="A990" s="3" t="s">
        <v>1035</v>
      </c>
      <c r="B990" s="3">
        <v>12</v>
      </c>
      <c r="C990" s="3">
        <v>18</v>
      </c>
      <c r="D990" s="3" t="s">
        <v>965</v>
      </c>
      <c r="E990" s="4" t="s">
        <v>1036</v>
      </c>
      <c r="F990" s="4" t="s">
        <v>11</v>
      </c>
      <c r="G990" s="8">
        <v>4488424</v>
      </c>
      <c r="H990" s="8">
        <v>3986192</v>
      </c>
      <c r="I990" s="8">
        <v>-502232</v>
      </c>
      <c r="J990" s="9">
        <v>-0.112</v>
      </c>
      <c r="K990" t="s">
        <v>3254</v>
      </c>
    </row>
    <row r="991" spans="1:11" x14ac:dyDescent="0.35">
      <c r="A991" s="3" t="s">
        <v>2283</v>
      </c>
      <c r="B991" s="3">
        <v>13</v>
      </c>
      <c r="C991" s="3">
        <v>33</v>
      </c>
      <c r="D991" s="3" t="s">
        <v>2277</v>
      </c>
      <c r="E991" s="4" t="s">
        <v>2284</v>
      </c>
      <c r="F991" s="4" t="s">
        <v>11</v>
      </c>
      <c r="G991" s="8">
        <v>6256032</v>
      </c>
      <c r="H991" s="8">
        <v>5754658</v>
      </c>
      <c r="I991" s="8">
        <v>-501374</v>
      </c>
      <c r="J991" s="9">
        <v>-0.08</v>
      </c>
      <c r="K991" t="s">
        <v>3254</v>
      </c>
    </row>
    <row r="992" spans="1:11" x14ac:dyDescent="0.35">
      <c r="A992" s="3" t="s">
        <v>1441</v>
      </c>
      <c r="B992" s="3">
        <v>13</v>
      </c>
      <c r="C992" s="3">
        <v>35</v>
      </c>
      <c r="D992" s="3" t="s">
        <v>1421</v>
      </c>
      <c r="E992" s="4" t="s">
        <v>1442</v>
      </c>
      <c r="F992" s="4" t="s">
        <v>21</v>
      </c>
      <c r="G992" s="8">
        <v>4582602</v>
      </c>
      <c r="H992" s="8">
        <v>4081242</v>
      </c>
      <c r="I992" s="8">
        <v>-501360</v>
      </c>
      <c r="J992" s="9">
        <v>-0.109</v>
      </c>
      <c r="K992" t="s">
        <v>3254</v>
      </c>
    </row>
    <row r="993" spans="1:11" x14ac:dyDescent="0.35">
      <c r="A993" s="3" t="s">
        <v>3006</v>
      </c>
      <c r="B993" s="3">
        <v>11</v>
      </c>
      <c r="C993" s="3">
        <v>13</v>
      </c>
      <c r="D993" s="3" t="s">
        <v>2940</v>
      </c>
      <c r="E993" s="4" t="s">
        <v>3007</v>
      </c>
      <c r="F993" s="4" t="s">
        <v>21</v>
      </c>
      <c r="G993" s="8">
        <v>3873178</v>
      </c>
      <c r="H993" s="8">
        <v>3371900</v>
      </c>
      <c r="I993" s="8">
        <v>-501278</v>
      </c>
      <c r="J993" s="9">
        <v>-0.129</v>
      </c>
      <c r="K993" t="s">
        <v>3254</v>
      </c>
    </row>
    <row r="994" spans="1:11" x14ac:dyDescent="0.35">
      <c r="A994" s="3" t="s">
        <v>1649</v>
      </c>
      <c r="B994" s="3">
        <v>26</v>
      </c>
      <c r="C994" s="3">
        <v>23</v>
      </c>
      <c r="D994" s="3" t="s">
        <v>1633</v>
      </c>
      <c r="E994" s="4" t="s">
        <v>1650</v>
      </c>
      <c r="F994" s="4" t="s">
        <v>21</v>
      </c>
      <c r="G994" s="8">
        <v>7120916</v>
      </c>
      <c r="H994" s="8">
        <v>6619735</v>
      </c>
      <c r="I994" s="8">
        <v>-501181</v>
      </c>
      <c r="J994" s="9">
        <v>-7.0000000000000007E-2</v>
      </c>
      <c r="K994" t="s">
        <v>3254</v>
      </c>
    </row>
    <row r="995" spans="1:11" x14ac:dyDescent="0.35">
      <c r="A995" s="3" t="s">
        <v>49</v>
      </c>
      <c r="B995" s="3">
        <v>6</v>
      </c>
      <c r="C995" s="3">
        <v>7</v>
      </c>
      <c r="D995" s="3" t="s">
        <v>9</v>
      </c>
      <c r="E995" s="4" t="s">
        <v>50</v>
      </c>
      <c r="F995" s="4" t="s">
        <v>21</v>
      </c>
      <c r="G995" s="8">
        <v>9220828</v>
      </c>
      <c r="H995" s="8">
        <v>8720659</v>
      </c>
      <c r="I995" s="8">
        <v>-500169</v>
      </c>
      <c r="J995" s="9">
        <v>-5.3999999999999999E-2</v>
      </c>
      <c r="K995" t="s">
        <v>3254</v>
      </c>
    </row>
    <row r="996" spans="1:11" x14ac:dyDescent="0.35">
      <c r="A996" s="3" t="s">
        <v>1031</v>
      </c>
      <c r="B996" s="3">
        <v>12</v>
      </c>
      <c r="C996" s="3">
        <v>18</v>
      </c>
      <c r="D996" s="3" t="s">
        <v>965</v>
      </c>
      <c r="E996" s="4" t="s">
        <v>1032</v>
      </c>
      <c r="F996" s="4" t="s">
        <v>21</v>
      </c>
      <c r="G996" s="8">
        <v>4368636</v>
      </c>
      <c r="H996" s="8">
        <v>3869400</v>
      </c>
      <c r="I996" s="8">
        <v>-499236</v>
      </c>
      <c r="J996" s="9">
        <v>-0.114</v>
      </c>
      <c r="K996" t="s">
        <v>3254</v>
      </c>
    </row>
    <row r="997" spans="1:11" x14ac:dyDescent="0.35">
      <c r="A997" s="3" t="s">
        <v>1819</v>
      </c>
      <c r="B997" s="3">
        <v>2</v>
      </c>
      <c r="C997" s="3">
        <v>1</v>
      </c>
      <c r="D997" s="3" t="s">
        <v>1739</v>
      </c>
      <c r="E997" s="4" t="s">
        <v>1820</v>
      </c>
      <c r="F997" s="4" t="s">
        <v>21</v>
      </c>
      <c r="G997" s="8">
        <v>5006904</v>
      </c>
      <c r="H997" s="8">
        <v>4509893</v>
      </c>
      <c r="I997" s="8">
        <v>-497011</v>
      </c>
      <c r="J997" s="9">
        <v>-9.9000000000000005E-2</v>
      </c>
      <c r="K997" t="s">
        <v>3254</v>
      </c>
    </row>
    <row r="998" spans="1:11" x14ac:dyDescent="0.35">
      <c r="A998" s="3" t="s">
        <v>2700</v>
      </c>
      <c r="B998" s="3">
        <v>9</v>
      </c>
      <c r="C998" s="3">
        <v>14</v>
      </c>
      <c r="D998" s="3" t="s">
        <v>2686</v>
      </c>
      <c r="E998" s="4" t="s">
        <v>2701</v>
      </c>
      <c r="F998" s="4" t="s">
        <v>21</v>
      </c>
      <c r="G998" s="8">
        <v>3679619</v>
      </c>
      <c r="H998" s="8">
        <v>3183029</v>
      </c>
      <c r="I998" s="8">
        <v>-496590</v>
      </c>
      <c r="J998" s="9">
        <v>-0.13500000000000001</v>
      </c>
      <c r="K998" t="s">
        <v>3254</v>
      </c>
    </row>
    <row r="999" spans="1:11" x14ac:dyDescent="0.35">
      <c r="A999" s="3" t="s">
        <v>2583</v>
      </c>
      <c r="B999" s="3">
        <v>7</v>
      </c>
      <c r="C999" s="3">
        <v>17</v>
      </c>
      <c r="D999" s="3" t="s">
        <v>2565</v>
      </c>
      <c r="E999" s="4" t="s">
        <v>2584</v>
      </c>
      <c r="F999" s="4" t="s">
        <v>14</v>
      </c>
      <c r="G999" s="8">
        <v>4984513</v>
      </c>
      <c r="H999" s="8">
        <v>4487960</v>
      </c>
      <c r="I999" s="8">
        <v>-496553</v>
      </c>
      <c r="J999" s="9">
        <v>-0.1</v>
      </c>
      <c r="K999" t="s">
        <v>3254</v>
      </c>
    </row>
    <row r="1000" spans="1:11" x14ac:dyDescent="0.35">
      <c r="A1000" s="3" t="s">
        <v>1530</v>
      </c>
      <c r="B1000" s="3">
        <v>75</v>
      </c>
      <c r="C1000" s="3">
        <v>40</v>
      </c>
      <c r="D1000" s="3" t="s">
        <v>1486</v>
      </c>
      <c r="E1000" s="4" t="s">
        <v>1531</v>
      </c>
      <c r="F1000" s="4" t="s">
        <v>434</v>
      </c>
      <c r="G1000" s="8">
        <v>19042881</v>
      </c>
      <c r="H1000" s="8">
        <v>18546495</v>
      </c>
      <c r="I1000" s="8">
        <v>-496386</v>
      </c>
      <c r="J1000" s="9">
        <v>-2.5999999999999999E-2</v>
      </c>
      <c r="K1000" t="s">
        <v>3254</v>
      </c>
    </row>
    <row r="1001" spans="1:11" x14ac:dyDescent="0.35">
      <c r="A1001" s="3" t="s">
        <v>251</v>
      </c>
      <c r="B1001" s="3">
        <v>4</v>
      </c>
      <c r="C1001" s="3">
        <v>8</v>
      </c>
      <c r="D1001" s="3" t="s">
        <v>243</v>
      </c>
      <c r="E1001" s="4" t="s">
        <v>252</v>
      </c>
      <c r="F1001" s="4" t="s">
        <v>11</v>
      </c>
      <c r="G1001" s="8">
        <v>4424096</v>
      </c>
      <c r="H1001" s="8">
        <v>3927789</v>
      </c>
      <c r="I1001" s="8">
        <v>-496307</v>
      </c>
      <c r="J1001" s="9">
        <v>-0.112</v>
      </c>
      <c r="K1001" t="s">
        <v>3254</v>
      </c>
    </row>
    <row r="1002" spans="1:11" x14ac:dyDescent="0.35">
      <c r="A1002" s="3" t="s">
        <v>378</v>
      </c>
      <c r="B1002" s="3">
        <v>19</v>
      </c>
      <c r="C1002" s="3">
        <v>42</v>
      </c>
      <c r="D1002" s="3" t="s">
        <v>352</v>
      </c>
      <c r="E1002" s="4" t="s">
        <v>379</v>
      </c>
      <c r="F1002" s="4" t="s">
        <v>21</v>
      </c>
      <c r="G1002" s="8">
        <v>7480134</v>
      </c>
      <c r="H1002" s="8">
        <v>6984426</v>
      </c>
      <c r="I1002" s="8">
        <v>-495708</v>
      </c>
      <c r="J1002" s="9">
        <v>-6.6000000000000003E-2</v>
      </c>
      <c r="K1002" t="s">
        <v>3254</v>
      </c>
    </row>
    <row r="1003" spans="1:11" x14ac:dyDescent="0.35">
      <c r="A1003" s="3" t="s">
        <v>1445</v>
      </c>
      <c r="B1003" s="3">
        <v>13</v>
      </c>
      <c r="C1003" s="3">
        <v>35</v>
      </c>
      <c r="D1003" s="3" t="s">
        <v>1421</v>
      </c>
      <c r="E1003" s="4" t="s">
        <v>1446</v>
      </c>
      <c r="F1003" s="4" t="s">
        <v>21</v>
      </c>
      <c r="G1003" s="8">
        <v>3042704</v>
      </c>
      <c r="H1003" s="8">
        <v>2547146</v>
      </c>
      <c r="I1003" s="8">
        <v>-495558</v>
      </c>
      <c r="J1003" s="9">
        <v>-0.16300000000000001</v>
      </c>
      <c r="K1003" t="s">
        <v>3254</v>
      </c>
    </row>
    <row r="1004" spans="1:11" x14ac:dyDescent="0.35">
      <c r="A1004" s="3" t="s">
        <v>893</v>
      </c>
      <c r="B1004" s="3">
        <v>10</v>
      </c>
      <c r="C1004" s="3">
        <v>10</v>
      </c>
      <c r="D1004" s="3" t="s">
        <v>813</v>
      </c>
      <c r="E1004" s="4" t="s">
        <v>894</v>
      </c>
      <c r="F1004" s="4" t="s">
        <v>11</v>
      </c>
      <c r="G1004" s="8">
        <v>5948475</v>
      </c>
      <c r="H1004" s="8">
        <v>5453244</v>
      </c>
      <c r="I1004" s="8">
        <v>-495231</v>
      </c>
      <c r="J1004" s="9">
        <v>-8.3000000000000004E-2</v>
      </c>
      <c r="K1004" t="s">
        <v>3254</v>
      </c>
    </row>
    <row r="1005" spans="1:11" x14ac:dyDescent="0.35">
      <c r="A1005" s="3" t="s">
        <v>1996</v>
      </c>
      <c r="B1005" s="3">
        <v>18</v>
      </c>
      <c r="C1005" s="3">
        <v>46</v>
      </c>
      <c r="D1005" s="3" t="s">
        <v>1980</v>
      </c>
      <c r="E1005" s="4" t="s">
        <v>1997</v>
      </c>
      <c r="F1005" s="4" t="s">
        <v>11</v>
      </c>
      <c r="G1005" s="8">
        <v>3506673</v>
      </c>
      <c r="H1005" s="8">
        <v>3012468</v>
      </c>
      <c r="I1005" s="8">
        <v>-494205</v>
      </c>
      <c r="J1005" s="9">
        <v>-0.14099999999999999</v>
      </c>
      <c r="K1005" t="s">
        <v>3254</v>
      </c>
    </row>
    <row r="1006" spans="1:11" x14ac:dyDescent="0.35">
      <c r="A1006" s="3" t="s">
        <v>1902</v>
      </c>
      <c r="B1006" s="3">
        <v>23</v>
      </c>
      <c r="C1006" s="3">
        <v>41</v>
      </c>
      <c r="D1006" s="3" t="s">
        <v>1834</v>
      </c>
      <c r="E1006" s="4" t="s">
        <v>1903</v>
      </c>
      <c r="F1006" s="4" t="s">
        <v>26</v>
      </c>
      <c r="G1006" s="8">
        <v>5223855</v>
      </c>
      <c r="H1006" s="8">
        <v>4730486</v>
      </c>
      <c r="I1006" s="8">
        <v>-493369</v>
      </c>
      <c r="J1006" s="9">
        <v>-9.4E-2</v>
      </c>
      <c r="K1006" t="s">
        <v>3254</v>
      </c>
    </row>
    <row r="1007" spans="1:11" x14ac:dyDescent="0.35">
      <c r="A1007" s="3" t="s">
        <v>2842</v>
      </c>
      <c r="B1007" s="3">
        <v>9</v>
      </c>
      <c r="C1007" s="3">
        <v>16</v>
      </c>
      <c r="D1007" s="3" t="s">
        <v>2790</v>
      </c>
      <c r="E1007" s="4" t="s">
        <v>2843</v>
      </c>
      <c r="F1007" s="4" t="s">
        <v>14</v>
      </c>
      <c r="G1007" s="8">
        <v>4573462</v>
      </c>
      <c r="H1007" s="8">
        <v>4080458</v>
      </c>
      <c r="I1007" s="8">
        <v>-493004</v>
      </c>
      <c r="J1007" s="9">
        <v>-0.108</v>
      </c>
      <c r="K1007" t="s">
        <v>3254</v>
      </c>
    </row>
    <row r="1008" spans="1:11" x14ac:dyDescent="0.35">
      <c r="A1008" s="3" t="s">
        <v>702</v>
      </c>
      <c r="B1008" s="3">
        <v>27</v>
      </c>
      <c r="C1008" s="3">
        <v>31</v>
      </c>
      <c r="D1008" s="3" t="s">
        <v>672</v>
      </c>
      <c r="E1008" s="4" t="s">
        <v>703</v>
      </c>
      <c r="F1008" s="4" t="s">
        <v>21</v>
      </c>
      <c r="G1008" s="8">
        <v>6438271</v>
      </c>
      <c r="H1008" s="8">
        <v>5945531</v>
      </c>
      <c r="I1008" s="8">
        <v>-492740</v>
      </c>
      <c r="J1008" s="9">
        <v>-7.6999999999999999E-2</v>
      </c>
      <c r="K1008" t="s">
        <v>3254</v>
      </c>
    </row>
    <row r="1009" spans="1:11" x14ac:dyDescent="0.35">
      <c r="A1009" s="3" t="s">
        <v>420</v>
      </c>
      <c r="B1009" s="3">
        <v>23</v>
      </c>
      <c r="C1009" s="3">
        <v>42</v>
      </c>
      <c r="D1009" s="3" t="s">
        <v>352</v>
      </c>
      <c r="E1009" s="4" t="s">
        <v>421</v>
      </c>
      <c r="F1009" s="4" t="s">
        <v>11</v>
      </c>
      <c r="G1009" s="8">
        <v>3745493</v>
      </c>
      <c r="H1009" s="8">
        <v>3253750</v>
      </c>
      <c r="I1009" s="8">
        <v>-491743</v>
      </c>
      <c r="J1009" s="9">
        <v>-0.13100000000000001</v>
      </c>
      <c r="K1009" t="s">
        <v>3254</v>
      </c>
    </row>
    <row r="1010" spans="1:11" x14ac:dyDescent="0.35">
      <c r="A1010" s="3" t="s">
        <v>3143</v>
      </c>
      <c r="B1010" s="3">
        <v>24</v>
      </c>
      <c r="C1010" s="3">
        <v>26</v>
      </c>
      <c r="D1010" s="3" t="s">
        <v>3121</v>
      </c>
      <c r="E1010" s="4" t="s">
        <v>3144</v>
      </c>
      <c r="F1010" s="4" t="s">
        <v>21</v>
      </c>
      <c r="G1010" s="8">
        <v>5989837</v>
      </c>
      <c r="H1010" s="8">
        <v>5498175</v>
      </c>
      <c r="I1010" s="8">
        <v>-491662</v>
      </c>
      <c r="J1010" s="9">
        <v>-8.2000000000000003E-2</v>
      </c>
      <c r="K1010" t="s">
        <v>3254</v>
      </c>
    </row>
    <row r="1011" spans="1:11" x14ac:dyDescent="0.35">
      <c r="A1011" s="3" t="s">
        <v>2929</v>
      </c>
      <c r="B1011" s="3">
        <v>25</v>
      </c>
      <c r="C1011" s="3">
        <v>20</v>
      </c>
      <c r="D1011" s="3" t="s">
        <v>2901</v>
      </c>
      <c r="E1011" s="4" t="s">
        <v>2930</v>
      </c>
      <c r="F1011" s="4" t="s">
        <v>21</v>
      </c>
      <c r="G1011" s="8">
        <v>5468781</v>
      </c>
      <c r="H1011" s="8">
        <v>4977530</v>
      </c>
      <c r="I1011" s="8">
        <v>-491251</v>
      </c>
      <c r="J1011" s="9">
        <v>-0.09</v>
      </c>
      <c r="K1011" t="s">
        <v>3254</v>
      </c>
    </row>
    <row r="1012" spans="1:11" x14ac:dyDescent="0.35">
      <c r="A1012" s="3" t="s">
        <v>2117</v>
      </c>
      <c r="B1012" s="3">
        <v>32</v>
      </c>
      <c r="C1012" s="3">
        <v>37</v>
      </c>
      <c r="D1012" s="3" t="s">
        <v>2035</v>
      </c>
      <c r="E1012" s="4" t="s">
        <v>2118</v>
      </c>
      <c r="F1012" s="4" t="s">
        <v>21</v>
      </c>
      <c r="G1012" s="8">
        <v>4574767</v>
      </c>
      <c r="H1012" s="8">
        <v>4083580</v>
      </c>
      <c r="I1012" s="8">
        <v>-491187</v>
      </c>
      <c r="J1012" s="9">
        <v>-0.107</v>
      </c>
      <c r="K1012" t="s">
        <v>3254</v>
      </c>
    </row>
    <row r="1013" spans="1:11" x14ac:dyDescent="0.35">
      <c r="A1013" s="3" t="s">
        <v>1791</v>
      </c>
      <c r="B1013" s="3">
        <v>2</v>
      </c>
      <c r="C1013" s="3">
        <v>1</v>
      </c>
      <c r="D1013" s="3" t="s">
        <v>1739</v>
      </c>
      <c r="E1013" s="4" t="s">
        <v>1792</v>
      </c>
      <c r="F1013" s="4" t="s">
        <v>11</v>
      </c>
      <c r="G1013" s="8">
        <v>6976174</v>
      </c>
      <c r="H1013" s="8">
        <v>6485078</v>
      </c>
      <c r="I1013" s="8">
        <v>-491096</v>
      </c>
      <c r="J1013" s="9">
        <v>-7.0000000000000007E-2</v>
      </c>
      <c r="K1013" t="s">
        <v>3254</v>
      </c>
    </row>
    <row r="1014" spans="1:11" x14ac:dyDescent="0.35">
      <c r="A1014" s="3" t="s">
        <v>1675</v>
      </c>
      <c r="B1014" s="3">
        <v>29</v>
      </c>
      <c r="C1014" s="3">
        <v>23</v>
      </c>
      <c r="D1014" s="3" t="s">
        <v>1633</v>
      </c>
      <c r="E1014" s="4" t="s">
        <v>1676</v>
      </c>
      <c r="F1014" s="4" t="s">
        <v>11</v>
      </c>
      <c r="G1014" s="8">
        <v>4290964</v>
      </c>
      <c r="H1014" s="8">
        <v>3799971</v>
      </c>
      <c r="I1014" s="8">
        <v>-490993</v>
      </c>
      <c r="J1014" s="9">
        <v>-0.114</v>
      </c>
      <c r="K1014" t="s">
        <v>3254</v>
      </c>
    </row>
    <row r="1015" spans="1:11" x14ac:dyDescent="0.35">
      <c r="A1015" s="3" t="s">
        <v>3099</v>
      </c>
      <c r="B1015" s="3">
        <v>29</v>
      </c>
      <c r="C1015" s="3">
        <v>27</v>
      </c>
      <c r="D1015" s="3" t="s">
        <v>3067</v>
      </c>
      <c r="E1015" s="4" t="s">
        <v>3100</v>
      </c>
      <c r="F1015" s="4" t="s">
        <v>21</v>
      </c>
      <c r="G1015" s="8">
        <v>4738694</v>
      </c>
      <c r="H1015" s="8">
        <v>4247971</v>
      </c>
      <c r="I1015" s="8">
        <v>-490723</v>
      </c>
      <c r="J1015" s="9">
        <v>-0.104</v>
      </c>
      <c r="K1015" t="s">
        <v>3254</v>
      </c>
    </row>
    <row r="1016" spans="1:11" x14ac:dyDescent="0.35">
      <c r="A1016" s="3" t="s">
        <v>1923</v>
      </c>
      <c r="B1016" s="3">
        <v>2</v>
      </c>
      <c r="C1016" s="3">
        <v>5</v>
      </c>
      <c r="D1016" s="3" t="s">
        <v>1907</v>
      </c>
      <c r="E1016" s="4" t="s">
        <v>1924</v>
      </c>
      <c r="F1016" s="4" t="s">
        <v>21</v>
      </c>
      <c r="G1016" s="8">
        <v>5769725</v>
      </c>
      <c r="H1016" s="8">
        <v>5280370</v>
      </c>
      <c r="I1016" s="8">
        <v>-489355</v>
      </c>
      <c r="J1016" s="9">
        <v>-8.5000000000000006E-2</v>
      </c>
      <c r="K1016" t="s">
        <v>3254</v>
      </c>
    </row>
    <row r="1017" spans="1:11" x14ac:dyDescent="0.35">
      <c r="A1017" s="3" t="s">
        <v>478</v>
      </c>
      <c r="B1017" s="3">
        <v>31</v>
      </c>
      <c r="C1017" s="3">
        <v>51</v>
      </c>
      <c r="D1017" s="3" t="s">
        <v>438</v>
      </c>
      <c r="E1017" s="4" t="s">
        <v>479</v>
      </c>
      <c r="F1017" s="4" t="s">
        <v>21</v>
      </c>
      <c r="G1017" s="8">
        <v>11723504</v>
      </c>
      <c r="H1017" s="8">
        <v>11234257</v>
      </c>
      <c r="I1017" s="8">
        <v>-489247</v>
      </c>
      <c r="J1017" s="9">
        <v>-4.2000000000000003E-2</v>
      </c>
      <c r="K1017" t="s">
        <v>3254</v>
      </c>
    </row>
    <row r="1018" spans="1:11" x14ac:dyDescent="0.35">
      <c r="A1018" s="3" t="s">
        <v>1251</v>
      </c>
      <c r="B1018" s="3">
        <v>32</v>
      </c>
      <c r="C1018" s="3">
        <v>34</v>
      </c>
      <c r="D1018" s="3" t="s">
        <v>1194</v>
      </c>
      <c r="E1018" s="4" t="s">
        <v>1252</v>
      </c>
      <c r="F1018" s="4" t="s">
        <v>14</v>
      </c>
      <c r="G1018" s="8">
        <v>4615366</v>
      </c>
      <c r="H1018" s="8">
        <v>4127265</v>
      </c>
      <c r="I1018" s="8">
        <v>-488101</v>
      </c>
      <c r="J1018" s="9">
        <v>-0.106</v>
      </c>
      <c r="K1018" t="s">
        <v>3254</v>
      </c>
    </row>
    <row r="1019" spans="1:11" x14ac:dyDescent="0.35">
      <c r="A1019" s="3" t="s">
        <v>786</v>
      </c>
      <c r="B1019" s="3">
        <v>31</v>
      </c>
      <c r="C1019" s="3">
        <v>50</v>
      </c>
      <c r="D1019" s="3" t="s">
        <v>770</v>
      </c>
      <c r="E1019" s="4" t="s">
        <v>787</v>
      </c>
      <c r="F1019" s="4" t="s">
        <v>21</v>
      </c>
      <c r="G1019" s="8">
        <v>6270321</v>
      </c>
      <c r="H1019" s="8">
        <v>5782473</v>
      </c>
      <c r="I1019" s="8">
        <v>-487848</v>
      </c>
      <c r="J1019" s="9">
        <v>-7.8E-2</v>
      </c>
      <c r="K1019" t="s">
        <v>3254</v>
      </c>
    </row>
    <row r="1020" spans="1:11" x14ac:dyDescent="0.35">
      <c r="A1020" s="3" t="s">
        <v>1143</v>
      </c>
      <c r="B1020" s="3">
        <v>25</v>
      </c>
      <c r="C1020" s="3">
        <v>24</v>
      </c>
      <c r="D1020" s="3" t="s">
        <v>1127</v>
      </c>
      <c r="E1020" s="4" t="s">
        <v>1144</v>
      </c>
      <c r="F1020" s="4" t="s">
        <v>26</v>
      </c>
      <c r="G1020" s="8">
        <v>7683332</v>
      </c>
      <c r="H1020" s="8">
        <v>7195551</v>
      </c>
      <c r="I1020" s="8">
        <v>-487781</v>
      </c>
      <c r="J1020" s="9">
        <v>-6.3E-2</v>
      </c>
      <c r="K1020" t="s">
        <v>3254</v>
      </c>
    </row>
    <row r="1021" spans="1:11" x14ac:dyDescent="0.35">
      <c r="A1021" s="3" t="s">
        <v>3125</v>
      </c>
      <c r="B1021" s="3">
        <v>24</v>
      </c>
      <c r="C1021" s="3">
        <v>26</v>
      </c>
      <c r="D1021" s="3" t="s">
        <v>3121</v>
      </c>
      <c r="E1021" s="4" t="s">
        <v>3126</v>
      </c>
      <c r="F1021" s="4" t="s">
        <v>11</v>
      </c>
      <c r="G1021" s="8">
        <v>6783502</v>
      </c>
      <c r="H1021" s="8">
        <v>6295759</v>
      </c>
      <c r="I1021" s="8">
        <v>-487743</v>
      </c>
      <c r="J1021" s="9">
        <v>-7.1999999999999995E-2</v>
      </c>
      <c r="K1021" t="s">
        <v>3254</v>
      </c>
    </row>
    <row r="1022" spans="1:11" x14ac:dyDescent="0.35">
      <c r="A1022" s="3" t="s">
        <v>529</v>
      </c>
      <c r="B1022" s="3">
        <v>2</v>
      </c>
      <c r="C1022" s="3">
        <v>3</v>
      </c>
      <c r="D1022" s="3" t="s">
        <v>491</v>
      </c>
      <c r="E1022" s="4" t="s">
        <v>530</v>
      </c>
      <c r="F1022" s="4" t="s">
        <v>11</v>
      </c>
      <c r="G1022" s="8">
        <v>7659297</v>
      </c>
      <c r="H1022" s="8">
        <v>7174068</v>
      </c>
      <c r="I1022" s="8">
        <v>-485229</v>
      </c>
      <c r="J1022" s="9">
        <v>-6.3E-2</v>
      </c>
      <c r="K1022" t="s">
        <v>3254</v>
      </c>
    </row>
    <row r="1023" spans="1:11" x14ac:dyDescent="0.35">
      <c r="A1023" s="3" t="s">
        <v>1559</v>
      </c>
      <c r="B1023" s="3">
        <v>21</v>
      </c>
      <c r="C1023" s="3">
        <v>47</v>
      </c>
      <c r="D1023" s="3" t="s">
        <v>1533</v>
      </c>
      <c r="E1023" s="4" t="s">
        <v>1560</v>
      </c>
      <c r="F1023" s="4" t="s">
        <v>11</v>
      </c>
      <c r="G1023" s="8">
        <v>3800234</v>
      </c>
      <c r="H1023" s="8">
        <v>3315166</v>
      </c>
      <c r="I1023" s="8">
        <v>-485068</v>
      </c>
      <c r="J1023" s="9">
        <v>-0.128</v>
      </c>
      <c r="K1023" t="s">
        <v>3254</v>
      </c>
    </row>
    <row r="1024" spans="1:11" x14ac:dyDescent="0.35">
      <c r="A1024" s="3" t="s">
        <v>519</v>
      </c>
      <c r="B1024" s="3">
        <v>2</v>
      </c>
      <c r="C1024" s="3">
        <v>3</v>
      </c>
      <c r="D1024" s="3" t="s">
        <v>491</v>
      </c>
      <c r="E1024" s="4" t="s">
        <v>520</v>
      </c>
      <c r="F1024" s="4" t="s">
        <v>11</v>
      </c>
      <c r="G1024" s="8">
        <v>5675696</v>
      </c>
      <c r="H1024" s="8">
        <v>5190930</v>
      </c>
      <c r="I1024" s="8">
        <v>-484766</v>
      </c>
      <c r="J1024" s="9">
        <v>-8.5000000000000006E-2</v>
      </c>
      <c r="K1024" t="s">
        <v>3254</v>
      </c>
    </row>
    <row r="1025" spans="1:11" x14ac:dyDescent="0.35">
      <c r="A1025" s="3" t="s">
        <v>3220</v>
      </c>
      <c r="B1025" s="3">
        <v>21</v>
      </c>
      <c r="C1025" s="3">
        <v>44</v>
      </c>
      <c r="D1025" s="3" t="s">
        <v>3188</v>
      </c>
      <c r="E1025" s="4" t="s">
        <v>3221</v>
      </c>
      <c r="F1025" s="4" t="s">
        <v>26</v>
      </c>
      <c r="G1025" s="8">
        <v>9675682</v>
      </c>
      <c r="H1025" s="8">
        <v>9191691</v>
      </c>
      <c r="I1025" s="8">
        <v>-483991</v>
      </c>
      <c r="J1025" s="9">
        <v>-0.05</v>
      </c>
      <c r="K1025" t="s">
        <v>3254</v>
      </c>
    </row>
    <row r="1026" spans="1:11" x14ac:dyDescent="0.35">
      <c r="A1026" s="3" t="s">
        <v>402</v>
      </c>
      <c r="B1026" s="3">
        <v>19</v>
      </c>
      <c r="C1026" s="3">
        <v>42</v>
      </c>
      <c r="D1026" s="3" t="s">
        <v>352</v>
      </c>
      <c r="E1026" s="4" t="s">
        <v>403</v>
      </c>
      <c r="F1026" s="4" t="s">
        <v>14</v>
      </c>
      <c r="G1026" s="8">
        <v>2652412</v>
      </c>
      <c r="H1026" s="8">
        <v>2170605</v>
      </c>
      <c r="I1026" s="8">
        <v>-481807</v>
      </c>
      <c r="J1026" s="9">
        <v>-0.182</v>
      </c>
      <c r="K1026" t="s">
        <v>3254</v>
      </c>
    </row>
    <row r="1027" spans="1:11" x14ac:dyDescent="0.35">
      <c r="A1027" s="3" t="s">
        <v>3118</v>
      </c>
      <c r="B1027" s="3">
        <v>29</v>
      </c>
      <c r="C1027" s="3">
        <v>27</v>
      </c>
      <c r="D1027" s="3" t="s">
        <v>3067</v>
      </c>
      <c r="E1027" s="4" t="s">
        <v>3119</v>
      </c>
      <c r="F1027" s="4" t="s">
        <v>29</v>
      </c>
      <c r="G1027" s="8">
        <v>7992492</v>
      </c>
      <c r="H1027" s="8">
        <v>7511978</v>
      </c>
      <c r="I1027" s="8">
        <v>-480514</v>
      </c>
      <c r="J1027" s="9">
        <v>-0.06</v>
      </c>
      <c r="K1027" t="s">
        <v>3254</v>
      </c>
    </row>
    <row r="1028" spans="1:11" x14ac:dyDescent="0.35">
      <c r="A1028" s="3" t="s">
        <v>3208</v>
      </c>
      <c r="B1028" s="3">
        <v>21</v>
      </c>
      <c r="C1028" s="3">
        <v>44</v>
      </c>
      <c r="D1028" s="3" t="s">
        <v>3188</v>
      </c>
      <c r="E1028" s="4" t="s">
        <v>3209</v>
      </c>
      <c r="F1028" s="4" t="s">
        <v>11</v>
      </c>
      <c r="G1028" s="8">
        <v>37112760</v>
      </c>
      <c r="H1028" s="8">
        <v>36633574</v>
      </c>
      <c r="I1028" s="8">
        <v>-479186</v>
      </c>
      <c r="J1028" s="9">
        <v>-1.2999999999999999E-2</v>
      </c>
      <c r="K1028" t="s">
        <v>3254</v>
      </c>
    </row>
    <row r="1029" spans="1:11" x14ac:dyDescent="0.35">
      <c r="A1029" s="3" t="s">
        <v>2279</v>
      </c>
      <c r="B1029" s="3">
        <v>13</v>
      </c>
      <c r="C1029" s="3">
        <v>33</v>
      </c>
      <c r="D1029" s="3" t="s">
        <v>2277</v>
      </c>
      <c r="E1029" s="4" t="s">
        <v>2280</v>
      </c>
      <c r="F1029" s="4" t="s">
        <v>11</v>
      </c>
      <c r="G1029" s="8">
        <v>3232513</v>
      </c>
      <c r="H1029" s="8">
        <v>2753412</v>
      </c>
      <c r="I1029" s="8">
        <v>-479101</v>
      </c>
      <c r="J1029" s="9">
        <v>-0.14799999999999999</v>
      </c>
      <c r="K1029" t="s">
        <v>3254</v>
      </c>
    </row>
    <row r="1030" spans="1:11" x14ac:dyDescent="0.35">
      <c r="A1030" s="3" t="s">
        <v>669</v>
      </c>
      <c r="B1030" s="3">
        <v>75</v>
      </c>
      <c r="C1030" s="3">
        <v>6</v>
      </c>
      <c r="D1030" s="3" t="s">
        <v>613</v>
      </c>
      <c r="E1030" s="4" t="s">
        <v>670</v>
      </c>
      <c r="F1030" s="4" t="s">
        <v>26</v>
      </c>
      <c r="G1030" s="8">
        <v>24020184</v>
      </c>
      <c r="H1030" s="8">
        <v>23541145</v>
      </c>
      <c r="I1030" s="8">
        <v>-479039</v>
      </c>
      <c r="J1030" s="9">
        <v>-0.02</v>
      </c>
      <c r="K1030" t="s">
        <v>3254</v>
      </c>
    </row>
    <row r="1031" spans="1:11" x14ac:dyDescent="0.35">
      <c r="A1031" s="3" t="s">
        <v>788</v>
      </c>
      <c r="B1031" s="3">
        <v>31</v>
      </c>
      <c r="C1031" s="3">
        <v>50</v>
      </c>
      <c r="D1031" s="3" t="s">
        <v>770</v>
      </c>
      <c r="E1031" s="4" t="s">
        <v>789</v>
      </c>
      <c r="F1031" s="4" t="s">
        <v>21</v>
      </c>
      <c r="G1031" s="8">
        <v>5069247</v>
      </c>
      <c r="H1031" s="8">
        <v>4590449</v>
      </c>
      <c r="I1031" s="8">
        <v>-478798</v>
      </c>
      <c r="J1031" s="9">
        <v>-9.4E-2</v>
      </c>
      <c r="K1031" t="s">
        <v>3254</v>
      </c>
    </row>
    <row r="1032" spans="1:11" x14ac:dyDescent="0.35">
      <c r="A1032" s="3" t="s">
        <v>289</v>
      </c>
      <c r="B1032" s="3">
        <v>4</v>
      </c>
      <c r="C1032" s="3">
        <v>8</v>
      </c>
      <c r="D1032" s="3" t="s">
        <v>243</v>
      </c>
      <c r="E1032" s="4" t="s">
        <v>290</v>
      </c>
      <c r="F1032" s="4" t="s">
        <v>21</v>
      </c>
      <c r="G1032" s="8">
        <v>4432055</v>
      </c>
      <c r="H1032" s="8">
        <v>3954458</v>
      </c>
      <c r="I1032" s="8">
        <v>-477597</v>
      </c>
      <c r="J1032" s="9">
        <v>-0.108</v>
      </c>
      <c r="K1032" t="s">
        <v>3254</v>
      </c>
    </row>
    <row r="1033" spans="1:11" x14ac:dyDescent="0.35">
      <c r="A1033" s="3" t="s">
        <v>2738</v>
      </c>
      <c r="B1033" s="3">
        <v>10</v>
      </c>
      <c r="C1033" s="3">
        <v>14</v>
      </c>
      <c r="D1033" s="3" t="s">
        <v>2686</v>
      </c>
      <c r="E1033" s="4" t="s">
        <v>2739</v>
      </c>
      <c r="F1033" s="4" t="s">
        <v>21</v>
      </c>
      <c r="G1033" s="8">
        <v>6152594</v>
      </c>
      <c r="H1033" s="8">
        <v>5675437</v>
      </c>
      <c r="I1033" s="8">
        <v>-477157</v>
      </c>
      <c r="J1033" s="9">
        <v>-7.8E-2</v>
      </c>
      <c r="K1033" t="s">
        <v>3254</v>
      </c>
    </row>
    <row r="1034" spans="1:11" x14ac:dyDescent="0.35">
      <c r="A1034" s="3" t="s">
        <v>1751</v>
      </c>
      <c r="B1034" s="3">
        <v>1</v>
      </c>
      <c r="C1034" s="3">
        <v>1</v>
      </c>
      <c r="D1034" s="3" t="s">
        <v>1739</v>
      </c>
      <c r="E1034" s="4" t="s">
        <v>1752</v>
      </c>
      <c r="F1034" s="4" t="s">
        <v>21</v>
      </c>
      <c r="G1034" s="8">
        <v>4758007</v>
      </c>
      <c r="H1034" s="8">
        <v>4280888</v>
      </c>
      <c r="I1034" s="8">
        <v>-477119</v>
      </c>
      <c r="J1034" s="9">
        <v>-0.1</v>
      </c>
      <c r="K1034" t="s">
        <v>3254</v>
      </c>
    </row>
    <row r="1035" spans="1:11" x14ac:dyDescent="0.35">
      <c r="A1035" s="3" t="s">
        <v>204</v>
      </c>
      <c r="B1035" s="3">
        <v>15</v>
      </c>
      <c r="C1035" s="3">
        <v>38</v>
      </c>
      <c r="D1035" s="3" t="s">
        <v>180</v>
      </c>
      <c r="E1035" s="4" t="s">
        <v>205</v>
      </c>
      <c r="F1035" s="4" t="s">
        <v>21</v>
      </c>
      <c r="G1035" s="8">
        <v>3694875</v>
      </c>
      <c r="H1035" s="8">
        <v>3217896</v>
      </c>
      <c r="I1035" s="8">
        <v>-476979</v>
      </c>
      <c r="J1035" s="9">
        <v>-0.129</v>
      </c>
      <c r="K1035" t="s">
        <v>3254</v>
      </c>
    </row>
    <row r="1036" spans="1:11" x14ac:dyDescent="0.35">
      <c r="A1036" s="3" t="s">
        <v>839</v>
      </c>
      <c r="B1036" s="3">
        <v>6</v>
      </c>
      <c r="C1036" s="3">
        <v>10</v>
      </c>
      <c r="D1036" s="3" t="s">
        <v>813</v>
      </c>
      <c r="E1036" s="4" t="s">
        <v>840</v>
      </c>
      <c r="F1036" s="4" t="s">
        <v>14</v>
      </c>
      <c r="G1036" s="8">
        <v>5181965</v>
      </c>
      <c r="H1036" s="8">
        <v>4705087</v>
      </c>
      <c r="I1036" s="8">
        <v>-476878</v>
      </c>
      <c r="J1036" s="9">
        <v>-9.1999999999999998E-2</v>
      </c>
      <c r="K1036" t="s">
        <v>3254</v>
      </c>
    </row>
    <row r="1037" spans="1:11" x14ac:dyDescent="0.35">
      <c r="A1037" s="3" t="s">
        <v>1858</v>
      </c>
      <c r="B1037" s="3">
        <v>17</v>
      </c>
      <c r="C1037" s="3">
        <v>41</v>
      </c>
      <c r="D1037" s="3" t="s">
        <v>1834</v>
      </c>
      <c r="E1037" s="4" t="s">
        <v>1859</v>
      </c>
      <c r="F1037" s="4" t="s">
        <v>21</v>
      </c>
      <c r="G1037" s="8">
        <v>4052174</v>
      </c>
      <c r="H1037" s="8">
        <v>3575729</v>
      </c>
      <c r="I1037" s="8">
        <v>-476445</v>
      </c>
      <c r="J1037" s="9">
        <v>-0.11799999999999999</v>
      </c>
      <c r="K1037" t="s">
        <v>3254</v>
      </c>
    </row>
    <row r="1038" spans="1:11" x14ac:dyDescent="0.35">
      <c r="A1038" s="3" t="s">
        <v>2245</v>
      </c>
      <c r="B1038" s="3">
        <v>26</v>
      </c>
      <c r="C1038" s="3">
        <v>19</v>
      </c>
      <c r="D1038" s="3" t="s">
        <v>2205</v>
      </c>
      <c r="E1038" s="4" t="s">
        <v>2246</v>
      </c>
      <c r="F1038" s="4" t="s">
        <v>21</v>
      </c>
      <c r="G1038" s="8">
        <v>5949848</v>
      </c>
      <c r="H1038" s="8">
        <v>5473772</v>
      </c>
      <c r="I1038" s="8">
        <v>-476076</v>
      </c>
      <c r="J1038" s="9">
        <v>-0.08</v>
      </c>
      <c r="K1038" t="s">
        <v>3254</v>
      </c>
    </row>
    <row r="1039" spans="1:11" x14ac:dyDescent="0.35">
      <c r="A1039" s="3" t="s">
        <v>2577</v>
      </c>
      <c r="B1039" s="3">
        <v>7</v>
      </c>
      <c r="C1039" s="3">
        <v>17</v>
      </c>
      <c r="D1039" s="3" t="s">
        <v>2565</v>
      </c>
      <c r="E1039" s="4" t="s">
        <v>2578</v>
      </c>
      <c r="F1039" s="4" t="s">
        <v>21</v>
      </c>
      <c r="G1039" s="8">
        <v>4451422</v>
      </c>
      <c r="H1039" s="8">
        <v>3975442</v>
      </c>
      <c r="I1039" s="8">
        <v>-475980</v>
      </c>
      <c r="J1039" s="9">
        <v>-0.107</v>
      </c>
      <c r="K1039" t="s">
        <v>3254</v>
      </c>
    </row>
    <row r="1040" spans="1:11" x14ac:dyDescent="0.35">
      <c r="A1040" s="3" t="s">
        <v>1288</v>
      </c>
      <c r="B1040" s="3">
        <v>15</v>
      </c>
      <c r="C1040" s="3">
        <v>39</v>
      </c>
      <c r="D1040" s="3" t="s">
        <v>1268</v>
      </c>
      <c r="E1040" s="4" t="s">
        <v>1289</v>
      </c>
      <c r="F1040" s="4" t="s">
        <v>21</v>
      </c>
      <c r="G1040" s="8">
        <v>4317235</v>
      </c>
      <c r="H1040" s="8">
        <v>3841636</v>
      </c>
      <c r="I1040" s="8">
        <v>-475599</v>
      </c>
      <c r="J1040" s="9">
        <v>-0.11</v>
      </c>
      <c r="K1040" t="s">
        <v>3254</v>
      </c>
    </row>
    <row r="1041" spans="1:11" x14ac:dyDescent="0.35">
      <c r="A1041" s="3" t="s">
        <v>2012</v>
      </c>
      <c r="B1041" s="3">
        <v>18</v>
      </c>
      <c r="C1041" s="3">
        <v>46</v>
      </c>
      <c r="D1041" s="3" t="s">
        <v>1980</v>
      </c>
      <c r="E1041" s="4" t="s">
        <v>2013</v>
      </c>
      <c r="F1041" s="4" t="s">
        <v>11</v>
      </c>
      <c r="G1041" s="8">
        <v>3685877</v>
      </c>
      <c r="H1041" s="8">
        <v>3211624</v>
      </c>
      <c r="I1041" s="8">
        <v>-474253</v>
      </c>
      <c r="J1041" s="9">
        <v>-0.129</v>
      </c>
      <c r="K1041" t="s">
        <v>3254</v>
      </c>
    </row>
    <row r="1042" spans="1:11" x14ac:dyDescent="0.35">
      <c r="A1042" s="3" t="s">
        <v>2491</v>
      </c>
      <c r="B1042" s="3">
        <v>1</v>
      </c>
      <c r="C1042" s="3">
        <v>2</v>
      </c>
      <c r="D1042" s="3" t="s">
        <v>2492</v>
      </c>
      <c r="E1042" s="4" t="s">
        <v>2493</v>
      </c>
      <c r="F1042" s="4" t="s">
        <v>11</v>
      </c>
      <c r="G1042" s="8">
        <v>6514376</v>
      </c>
      <c r="H1042" s="8">
        <v>6040138</v>
      </c>
      <c r="I1042" s="8">
        <v>-474238</v>
      </c>
      <c r="J1042" s="9">
        <v>-7.2999999999999995E-2</v>
      </c>
      <c r="K1042" t="s">
        <v>3254</v>
      </c>
    </row>
    <row r="1043" spans="1:11" x14ac:dyDescent="0.35">
      <c r="A1043" s="3" t="s">
        <v>2832</v>
      </c>
      <c r="B1043" s="3">
        <v>9</v>
      </c>
      <c r="C1043" s="3">
        <v>16</v>
      </c>
      <c r="D1043" s="3" t="s">
        <v>2790</v>
      </c>
      <c r="E1043" s="4" t="s">
        <v>2833</v>
      </c>
      <c r="F1043" s="4" t="s">
        <v>14</v>
      </c>
      <c r="G1043" s="8">
        <v>4859493</v>
      </c>
      <c r="H1043" s="8">
        <v>4385493</v>
      </c>
      <c r="I1043" s="8">
        <v>-474000</v>
      </c>
      <c r="J1043" s="9">
        <v>-9.8000000000000004E-2</v>
      </c>
      <c r="K1043" t="s">
        <v>3254</v>
      </c>
    </row>
    <row r="1044" spans="1:11" x14ac:dyDescent="0.35">
      <c r="A1044" s="3" t="s">
        <v>767</v>
      </c>
      <c r="B1044" s="3">
        <v>30</v>
      </c>
      <c r="C1044" s="3">
        <v>22</v>
      </c>
      <c r="D1044" s="3" t="s">
        <v>737</v>
      </c>
      <c r="E1044" s="4" t="s">
        <v>768</v>
      </c>
      <c r="F1044" s="4" t="s">
        <v>29</v>
      </c>
      <c r="G1044" s="8">
        <v>6403973</v>
      </c>
      <c r="H1044" s="8">
        <v>5930247</v>
      </c>
      <c r="I1044" s="8">
        <v>-473726</v>
      </c>
      <c r="J1044" s="9">
        <v>-7.3999999999999996E-2</v>
      </c>
      <c r="K1044" t="s">
        <v>3254</v>
      </c>
    </row>
    <row r="1045" spans="1:11" x14ac:dyDescent="0.35">
      <c r="A1045" s="3" t="s">
        <v>1767</v>
      </c>
      <c r="B1045" s="3">
        <v>2</v>
      </c>
      <c r="C1045" s="3">
        <v>1</v>
      </c>
      <c r="D1045" s="3" t="s">
        <v>1739</v>
      </c>
      <c r="E1045" s="4" t="s">
        <v>1768</v>
      </c>
      <c r="F1045" s="4" t="s">
        <v>11</v>
      </c>
      <c r="G1045" s="8">
        <v>4253909</v>
      </c>
      <c r="H1045" s="8">
        <v>3781440</v>
      </c>
      <c r="I1045" s="8">
        <v>-472469</v>
      </c>
      <c r="J1045" s="9">
        <v>-0.111</v>
      </c>
      <c r="K1045" t="s">
        <v>3254</v>
      </c>
    </row>
    <row r="1046" spans="1:11" x14ac:dyDescent="0.35">
      <c r="A1046" s="3" t="s">
        <v>3095</v>
      </c>
      <c r="B1046" s="3">
        <v>29</v>
      </c>
      <c r="C1046" s="3">
        <v>27</v>
      </c>
      <c r="D1046" s="3" t="s">
        <v>3067</v>
      </c>
      <c r="E1046" s="4" t="s">
        <v>3096</v>
      </c>
      <c r="F1046" s="4" t="s">
        <v>21</v>
      </c>
      <c r="G1046" s="8">
        <v>4523494</v>
      </c>
      <c r="H1046" s="8">
        <v>4051528</v>
      </c>
      <c r="I1046" s="8">
        <v>-471966</v>
      </c>
      <c r="J1046" s="9">
        <v>-0.104</v>
      </c>
      <c r="K1046" t="s">
        <v>3254</v>
      </c>
    </row>
    <row r="1047" spans="1:11" x14ac:dyDescent="0.35">
      <c r="A1047" s="3" t="s">
        <v>2168</v>
      </c>
      <c r="B1047" s="3">
        <v>16</v>
      </c>
      <c r="C1047" s="3">
        <v>36</v>
      </c>
      <c r="D1047" s="3" t="s">
        <v>2128</v>
      </c>
      <c r="E1047" s="4" t="s">
        <v>2169</v>
      </c>
      <c r="F1047" s="4" t="s">
        <v>21</v>
      </c>
      <c r="G1047" s="8">
        <v>5552694</v>
      </c>
      <c r="H1047" s="8">
        <v>5085200</v>
      </c>
      <c r="I1047" s="8">
        <v>-467494</v>
      </c>
      <c r="J1047" s="9">
        <v>-8.4000000000000005E-2</v>
      </c>
      <c r="K1047" t="s">
        <v>3254</v>
      </c>
    </row>
    <row r="1048" spans="1:11" x14ac:dyDescent="0.35">
      <c r="A1048" s="3" t="s">
        <v>958</v>
      </c>
      <c r="B1048" s="3">
        <v>11</v>
      </c>
      <c r="C1048" s="3">
        <v>11</v>
      </c>
      <c r="D1048" s="3" t="s">
        <v>896</v>
      </c>
      <c r="E1048" s="4" t="s">
        <v>959</v>
      </c>
      <c r="F1048" s="4" t="s">
        <v>21</v>
      </c>
      <c r="G1048" s="8">
        <v>3204056</v>
      </c>
      <c r="H1048" s="8">
        <v>2736596</v>
      </c>
      <c r="I1048" s="8">
        <v>-467460</v>
      </c>
      <c r="J1048" s="9">
        <v>-0.14599999999999999</v>
      </c>
      <c r="K1048" t="s">
        <v>3254</v>
      </c>
    </row>
    <row r="1049" spans="1:11" x14ac:dyDescent="0.35">
      <c r="A1049" s="3" t="s">
        <v>2812</v>
      </c>
      <c r="B1049" s="3">
        <v>9</v>
      </c>
      <c r="C1049" s="3">
        <v>16</v>
      </c>
      <c r="D1049" s="3" t="s">
        <v>2790</v>
      </c>
      <c r="E1049" s="4" t="s">
        <v>2813</v>
      </c>
      <c r="F1049" s="4" t="s">
        <v>11</v>
      </c>
      <c r="G1049" s="8">
        <v>4710517</v>
      </c>
      <c r="H1049" s="8">
        <v>4244539</v>
      </c>
      <c r="I1049" s="8">
        <v>-465978</v>
      </c>
      <c r="J1049" s="9">
        <v>-9.9000000000000005E-2</v>
      </c>
      <c r="K1049" t="s">
        <v>3254</v>
      </c>
    </row>
    <row r="1050" spans="1:11" x14ac:dyDescent="0.35">
      <c r="A1050" s="3" t="s">
        <v>2655</v>
      </c>
      <c r="B1050" s="3">
        <v>12</v>
      </c>
      <c r="C1050" s="3">
        <v>17</v>
      </c>
      <c r="D1050" s="3" t="s">
        <v>2565</v>
      </c>
      <c r="E1050" s="4" t="s">
        <v>2656</v>
      </c>
      <c r="F1050" s="4" t="s">
        <v>21</v>
      </c>
      <c r="G1050" s="8">
        <v>4326705</v>
      </c>
      <c r="H1050" s="8">
        <v>3861706</v>
      </c>
      <c r="I1050" s="8">
        <v>-464999</v>
      </c>
      <c r="J1050" s="9">
        <v>-0.107</v>
      </c>
      <c r="K1050" t="s">
        <v>3254</v>
      </c>
    </row>
    <row r="1051" spans="1:11" x14ac:dyDescent="0.35">
      <c r="A1051" s="3" t="s">
        <v>1781</v>
      </c>
      <c r="B1051" s="3">
        <v>2</v>
      </c>
      <c r="C1051" s="3">
        <v>1</v>
      </c>
      <c r="D1051" s="3" t="s">
        <v>1739</v>
      </c>
      <c r="E1051" s="4" t="s">
        <v>1782</v>
      </c>
      <c r="F1051" s="4" t="s">
        <v>14</v>
      </c>
      <c r="G1051" s="8">
        <v>4723142</v>
      </c>
      <c r="H1051" s="8">
        <v>4262262</v>
      </c>
      <c r="I1051" s="8">
        <v>-460880</v>
      </c>
      <c r="J1051" s="9">
        <v>-9.8000000000000004E-2</v>
      </c>
      <c r="K1051" t="s">
        <v>3254</v>
      </c>
    </row>
    <row r="1052" spans="1:11" x14ac:dyDescent="0.35">
      <c r="A1052" s="3" t="s">
        <v>2414</v>
      </c>
      <c r="B1052" s="3">
        <v>6</v>
      </c>
      <c r="C1052" s="3">
        <v>9</v>
      </c>
      <c r="D1052" s="3" t="s">
        <v>2354</v>
      </c>
      <c r="E1052" s="4" t="s">
        <v>2415</v>
      </c>
      <c r="F1052" s="4" t="s">
        <v>14</v>
      </c>
      <c r="G1052" s="8">
        <v>3311759</v>
      </c>
      <c r="H1052" s="8">
        <v>2851051</v>
      </c>
      <c r="I1052" s="8">
        <v>-460708</v>
      </c>
      <c r="J1052" s="9">
        <v>-0.13900000000000001</v>
      </c>
      <c r="K1052" t="s">
        <v>3254</v>
      </c>
    </row>
    <row r="1053" spans="1:11" x14ac:dyDescent="0.35">
      <c r="A1053" s="3" t="s">
        <v>108</v>
      </c>
      <c r="B1053" s="3">
        <v>28</v>
      </c>
      <c r="C1053" s="3">
        <v>28</v>
      </c>
      <c r="D1053" s="3" t="s">
        <v>58</v>
      </c>
      <c r="E1053" s="4" t="s">
        <v>109</v>
      </c>
      <c r="F1053" s="4" t="s">
        <v>21</v>
      </c>
      <c r="G1053" s="8">
        <v>8436543</v>
      </c>
      <c r="H1053" s="8">
        <v>7976635</v>
      </c>
      <c r="I1053" s="8">
        <v>-459908</v>
      </c>
      <c r="J1053" s="9">
        <v>-5.5E-2</v>
      </c>
      <c r="K1053" t="s">
        <v>3254</v>
      </c>
    </row>
    <row r="1054" spans="1:11" x14ac:dyDescent="0.35">
      <c r="A1054" s="3" t="s">
        <v>3161</v>
      </c>
      <c r="B1054" s="3">
        <v>30</v>
      </c>
      <c r="C1054" s="3">
        <v>26</v>
      </c>
      <c r="D1054" s="3" t="s">
        <v>3121</v>
      </c>
      <c r="E1054" s="4" t="s">
        <v>3162</v>
      </c>
      <c r="F1054" s="4" t="s">
        <v>11</v>
      </c>
      <c r="G1054" s="8">
        <v>10820377</v>
      </c>
      <c r="H1054" s="8">
        <v>10361513</v>
      </c>
      <c r="I1054" s="8">
        <v>-458864</v>
      </c>
      <c r="J1054" s="9">
        <v>-4.2000000000000003E-2</v>
      </c>
      <c r="K1054" t="s">
        <v>3254</v>
      </c>
    </row>
    <row r="1055" spans="1:11" x14ac:dyDescent="0.35">
      <c r="A1055" s="3" t="s">
        <v>2960</v>
      </c>
      <c r="B1055" s="3">
        <v>8</v>
      </c>
      <c r="C1055" s="3">
        <v>13</v>
      </c>
      <c r="D1055" s="3" t="s">
        <v>2940</v>
      </c>
      <c r="E1055" s="4" t="s">
        <v>2961</v>
      </c>
      <c r="F1055" s="4" t="s">
        <v>11</v>
      </c>
      <c r="G1055" s="8">
        <v>5435799</v>
      </c>
      <c r="H1055" s="8">
        <v>4977409</v>
      </c>
      <c r="I1055" s="8">
        <v>-458390</v>
      </c>
      <c r="J1055" s="9">
        <v>-8.4000000000000005E-2</v>
      </c>
      <c r="K1055" t="s">
        <v>3254</v>
      </c>
    </row>
    <row r="1056" spans="1:11" x14ac:dyDescent="0.35">
      <c r="A1056" s="3" t="s">
        <v>3077</v>
      </c>
      <c r="B1056" s="3">
        <v>29</v>
      </c>
      <c r="C1056" s="3">
        <v>27</v>
      </c>
      <c r="D1056" s="3" t="s">
        <v>3067</v>
      </c>
      <c r="E1056" s="4" t="s">
        <v>3078</v>
      </c>
      <c r="F1056" s="4" t="s">
        <v>11</v>
      </c>
      <c r="G1056" s="8">
        <v>4882771</v>
      </c>
      <c r="H1056" s="8">
        <v>4425756</v>
      </c>
      <c r="I1056" s="8">
        <v>-457015</v>
      </c>
      <c r="J1056" s="9">
        <v>-9.4E-2</v>
      </c>
      <c r="K1056" t="s">
        <v>3254</v>
      </c>
    </row>
    <row r="1057" spans="1:11" x14ac:dyDescent="0.35">
      <c r="A1057" s="3" t="s">
        <v>1994</v>
      </c>
      <c r="B1057" s="3">
        <v>18</v>
      </c>
      <c r="C1057" s="3">
        <v>46</v>
      </c>
      <c r="D1057" s="3" t="s">
        <v>1980</v>
      </c>
      <c r="E1057" s="4" t="s">
        <v>1995</v>
      </c>
      <c r="F1057" s="4" t="s">
        <v>14</v>
      </c>
      <c r="G1057" s="8">
        <v>5501047</v>
      </c>
      <c r="H1057" s="8">
        <v>5044389</v>
      </c>
      <c r="I1057" s="8">
        <v>-456658</v>
      </c>
      <c r="J1057" s="9">
        <v>-8.3000000000000004E-2</v>
      </c>
      <c r="K1057" t="s">
        <v>3254</v>
      </c>
    </row>
    <row r="1058" spans="1:11" x14ac:dyDescent="0.35">
      <c r="A1058" s="3" t="s">
        <v>1793</v>
      </c>
      <c r="B1058" s="3">
        <v>2</v>
      </c>
      <c r="C1058" s="3">
        <v>1</v>
      </c>
      <c r="D1058" s="3" t="s">
        <v>1739</v>
      </c>
      <c r="E1058" s="4" t="s">
        <v>1794</v>
      </c>
      <c r="F1058" s="4" t="s">
        <v>21</v>
      </c>
      <c r="G1058" s="8">
        <v>5109475</v>
      </c>
      <c r="H1058" s="8">
        <v>4653243</v>
      </c>
      <c r="I1058" s="8">
        <v>-456232</v>
      </c>
      <c r="J1058" s="9">
        <v>-8.8999999999999996E-2</v>
      </c>
      <c r="K1058" t="s">
        <v>3254</v>
      </c>
    </row>
    <row r="1059" spans="1:11" x14ac:dyDescent="0.35">
      <c r="A1059" s="3" t="s">
        <v>698</v>
      </c>
      <c r="B1059" s="3">
        <v>27</v>
      </c>
      <c r="C1059" s="3">
        <v>31</v>
      </c>
      <c r="D1059" s="3" t="s">
        <v>672</v>
      </c>
      <c r="E1059" s="4" t="s">
        <v>699</v>
      </c>
      <c r="F1059" s="4" t="s">
        <v>11</v>
      </c>
      <c r="G1059" s="8">
        <v>5913347</v>
      </c>
      <c r="H1059" s="8">
        <v>5457758</v>
      </c>
      <c r="I1059" s="8">
        <v>-455589</v>
      </c>
      <c r="J1059" s="9">
        <v>-7.6999999999999999E-2</v>
      </c>
      <c r="K1059" t="s">
        <v>3254</v>
      </c>
    </row>
    <row r="1060" spans="1:11" x14ac:dyDescent="0.35">
      <c r="A1060" s="3" t="s">
        <v>835</v>
      </c>
      <c r="B1060" s="3">
        <v>6</v>
      </c>
      <c r="C1060" s="3">
        <v>10</v>
      </c>
      <c r="D1060" s="3" t="s">
        <v>813</v>
      </c>
      <c r="E1060" s="4" t="s">
        <v>836</v>
      </c>
      <c r="F1060" s="4" t="s">
        <v>14</v>
      </c>
      <c r="G1060" s="8">
        <v>4111207</v>
      </c>
      <c r="H1060" s="8">
        <v>3657572</v>
      </c>
      <c r="I1060" s="8">
        <v>-453635</v>
      </c>
      <c r="J1060" s="9">
        <v>-0.11</v>
      </c>
      <c r="K1060" t="s">
        <v>3254</v>
      </c>
    </row>
    <row r="1061" spans="1:11" x14ac:dyDescent="0.35">
      <c r="A1061" s="3" t="s">
        <v>2939</v>
      </c>
      <c r="B1061" s="3">
        <v>8</v>
      </c>
      <c r="C1061" s="3">
        <v>13</v>
      </c>
      <c r="D1061" s="3" t="s">
        <v>2940</v>
      </c>
      <c r="E1061" s="4" t="s">
        <v>2941</v>
      </c>
      <c r="F1061" s="4" t="s">
        <v>21</v>
      </c>
      <c r="G1061" s="8">
        <v>7302201</v>
      </c>
      <c r="H1061" s="8">
        <v>6848724</v>
      </c>
      <c r="I1061" s="8">
        <v>-453477</v>
      </c>
      <c r="J1061" s="9">
        <v>-6.2E-2</v>
      </c>
      <c r="K1061" t="s">
        <v>3254</v>
      </c>
    </row>
    <row r="1062" spans="1:11" x14ac:dyDescent="0.35">
      <c r="A1062" s="3" t="s">
        <v>1139</v>
      </c>
      <c r="B1062" s="3">
        <v>25</v>
      </c>
      <c r="C1062" s="3">
        <v>24</v>
      </c>
      <c r="D1062" s="3" t="s">
        <v>1127</v>
      </c>
      <c r="E1062" s="4" t="s">
        <v>1140</v>
      </c>
      <c r="F1062" s="4" t="s">
        <v>21</v>
      </c>
      <c r="G1062" s="8">
        <v>7022037</v>
      </c>
      <c r="H1062" s="8">
        <v>6568568</v>
      </c>
      <c r="I1062" s="8">
        <v>-453469</v>
      </c>
      <c r="J1062" s="9">
        <v>-6.5000000000000002E-2</v>
      </c>
      <c r="K1062" t="s">
        <v>3254</v>
      </c>
    </row>
    <row r="1063" spans="1:11" x14ac:dyDescent="0.35">
      <c r="A1063" s="3" t="s">
        <v>1294</v>
      </c>
      <c r="B1063" s="3">
        <v>15</v>
      </c>
      <c r="C1063" s="3">
        <v>39</v>
      </c>
      <c r="D1063" s="3" t="s">
        <v>1268</v>
      </c>
      <c r="E1063" s="4" t="s">
        <v>1295</v>
      </c>
      <c r="F1063" s="4" t="s">
        <v>21</v>
      </c>
      <c r="G1063" s="8">
        <v>5755002</v>
      </c>
      <c r="H1063" s="8">
        <v>5301971</v>
      </c>
      <c r="I1063" s="8">
        <v>-453031</v>
      </c>
      <c r="J1063" s="9">
        <v>-7.9000000000000001E-2</v>
      </c>
      <c r="K1063" t="s">
        <v>3254</v>
      </c>
    </row>
    <row r="1064" spans="1:11" x14ac:dyDescent="0.35">
      <c r="A1064" s="3" t="s">
        <v>3000</v>
      </c>
      <c r="B1064" s="3">
        <v>11</v>
      </c>
      <c r="C1064" s="3">
        <v>13</v>
      </c>
      <c r="D1064" s="3" t="s">
        <v>2940</v>
      </c>
      <c r="E1064" s="4" t="s">
        <v>3001</v>
      </c>
      <c r="F1064" s="4" t="s">
        <v>14</v>
      </c>
      <c r="G1064" s="8">
        <v>4407134</v>
      </c>
      <c r="H1064" s="8">
        <v>3954227</v>
      </c>
      <c r="I1064" s="8">
        <v>-452907</v>
      </c>
      <c r="J1064" s="9">
        <v>-0.10299999999999999</v>
      </c>
      <c r="K1064" t="s">
        <v>3254</v>
      </c>
    </row>
    <row r="1065" spans="1:11" x14ac:dyDescent="0.35">
      <c r="A1065" s="3" t="s">
        <v>269</v>
      </c>
      <c r="B1065" s="3">
        <v>4</v>
      </c>
      <c r="C1065" s="3">
        <v>8</v>
      </c>
      <c r="D1065" s="3" t="s">
        <v>243</v>
      </c>
      <c r="E1065" s="4" t="s">
        <v>270</v>
      </c>
      <c r="F1065" s="4" t="s">
        <v>21</v>
      </c>
      <c r="G1065" s="8">
        <v>5591049</v>
      </c>
      <c r="H1065" s="8">
        <v>5138414</v>
      </c>
      <c r="I1065" s="8">
        <v>-452635</v>
      </c>
      <c r="J1065" s="9">
        <v>-8.1000000000000003E-2</v>
      </c>
      <c r="K1065" t="s">
        <v>3254</v>
      </c>
    </row>
    <row r="1066" spans="1:11" x14ac:dyDescent="0.35">
      <c r="A1066" s="3" t="s">
        <v>663</v>
      </c>
      <c r="B1066" s="3">
        <v>3</v>
      </c>
      <c r="C1066" s="3">
        <v>6</v>
      </c>
      <c r="D1066" s="3" t="s">
        <v>613</v>
      </c>
      <c r="E1066" s="4" t="s">
        <v>664</v>
      </c>
      <c r="F1066" s="4" t="s">
        <v>11</v>
      </c>
      <c r="G1066" s="8">
        <v>4636028</v>
      </c>
      <c r="H1066" s="8">
        <v>4184723</v>
      </c>
      <c r="I1066" s="8">
        <v>-451305</v>
      </c>
      <c r="J1066" s="9">
        <v>-9.7000000000000003E-2</v>
      </c>
      <c r="K1066" t="s">
        <v>3254</v>
      </c>
    </row>
    <row r="1067" spans="1:11" x14ac:dyDescent="0.35">
      <c r="A1067" s="3" t="s">
        <v>2437</v>
      </c>
      <c r="B1067" s="3">
        <v>11</v>
      </c>
      <c r="C1067" s="3">
        <v>12</v>
      </c>
      <c r="D1067" s="3" t="s">
        <v>2421</v>
      </c>
      <c r="E1067" s="4" t="s">
        <v>2438</v>
      </c>
      <c r="F1067" s="4" t="s">
        <v>11</v>
      </c>
      <c r="G1067" s="8">
        <v>4582521</v>
      </c>
      <c r="H1067" s="8">
        <v>4131378</v>
      </c>
      <c r="I1067" s="8">
        <v>-451143</v>
      </c>
      <c r="J1067" s="9">
        <v>-9.8000000000000004E-2</v>
      </c>
      <c r="K1067" t="s">
        <v>3254</v>
      </c>
    </row>
    <row r="1068" spans="1:11" x14ac:dyDescent="0.35">
      <c r="A1068" s="3" t="s">
        <v>1455</v>
      </c>
      <c r="B1068" s="3">
        <v>17</v>
      </c>
      <c r="C1068" s="3">
        <v>35</v>
      </c>
      <c r="D1068" s="3" t="s">
        <v>1421</v>
      </c>
      <c r="E1068" s="4" t="s">
        <v>1456</v>
      </c>
      <c r="F1068" s="4" t="s">
        <v>11</v>
      </c>
      <c r="G1068" s="8">
        <v>4069918</v>
      </c>
      <c r="H1068" s="8">
        <v>3622050</v>
      </c>
      <c r="I1068" s="8">
        <v>-447868</v>
      </c>
      <c r="J1068" s="9">
        <v>-0.11</v>
      </c>
      <c r="K1068" t="s">
        <v>3254</v>
      </c>
    </row>
    <row r="1069" spans="1:11" x14ac:dyDescent="0.35">
      <c r="A1069" s="3" t="s">
        <v>299</v>
      </c>
      <c r="B1069" s="3">
        <v>4</v>
      </c>
      <c r="C1069" s="3">
        <v>8</v>
      </c>
      <c r="D1069" s="3" t="s">
        <v>243</v>
      </c>
      <c r="E1069" s="4" t="s">
        <v>300</v>
      </c>
      <c r="F1069" s="4" t="s">
        <v>29</v>
      </c>
      <c r="G1069" s="8">
        <v>5342389</v>
      </c>
      <c r="H1069" s="8">
        <v>4895350</v>
      </c>
      <c r="I1069" s="8">
        <v>-447039</v>
      </c>
      <c r="J1069" s="9">
        <v>-8.4000000000000005E-2</v>
      </c>
      <c r="K1069" t="s">
        <v>3254</v>
      </c>
    </row>
    <row r="1070" spans="1:11" x14ac:dyDescent="0.35">
      <c r="A1070" s="3" t="s">
        <v>1763</v>
      </c>
      <c r="B1070" s="3">
        <v>1</v>
      </c>
      <c r="C1070" s="3">
        <v>1</v>
      </c>
      <c r="D1070" s="3" t="s">
        <v>1739</v>
      </c>
      <c r="E1070" s="4" t="s">
        <v>1764</v>
      </c>
      <c r="F1070" s="4" t="s">
        <v>14</v>
      </c>
      <c r="G1070" s="8">
        <v>5002278</v>
      </c>
      <c r="H1070" s="8">
        <v>4555623</v>
      </c>
      <c r="I1070" s="8">
        <v>-446655</v>
      </c>
      <c r="J1070" s="9">
        <v>-8.8999999999999996E-2</v>
      </c>
      <c r="K1070" t="s">
        <v>3254</v>
      </c>
    </row>
    <row r="1071" spans="1:11" x14ac:dyDescent="0.35">
      <c r="A1071" s="3" t="s">
        <v>1483</v>
      </c>
      <c r="B1071" s="3">
        <v>75</v>
      </c>
      <c r="C1071" s="3">
        <v>35</v>
      </c>
      <c r="D1071" s="3" t="s">
        <v>1421</v>
      </c>
      <c r="E1071" s="4" t="s">
        <v>1484</v>
      </c>
      <c r="F1071" s="4" t="s">
        <v>11</v>
      </c>
      <c r="G1071" s="8">
        <v>15303203</v>
      </c>
      <c r="H1071" s="8">
        <v>14857571</v>
      </c>
      <c r="I1071" s="8">
        <v>-445632</v>
      </c>
      <c r="J1071" s="9">
        <v>-2.9000000000000001E-2</v>
      </c>
      <c r="K1071" t="s">
        <v>3254</v>
      </c>
    </row>
    <row r="1072" spans="1:11" x14ac:dyDescent="0.35">
      <c r="A1072" s="3" t="s">
        <v>366</v>
      </c>
      <c r="B1072" s="3">
        <v>19</v>
      </c>
      <c r="C1072" s="3">
        <v>42</v>
      </c>
      <c r="D1072" s="3" t="s">
        <v>352</v>
      </c>
      <c r="E1072" s="4" t="s">
        <v>367</v>
      </c>
      <c r="F1072" s="4" t="s">
        <v>14</v>
      </c>
      <c r="G1072" s="8">
        <v>4056438</v>
      </c>
      <c r="H1072" s="8">
        <v>3611315</v>
      </c>
      <c r="I1072" s="8">
        <v>-445123</v>
      </c>
      <c r="J1072" s="9">
        <v>-0.11</v>
      </c>
      <c r="K1072" t="s">
        <v>3254</v>
      </c>
    </row>
    <row r="1073" spans="1:11" x14ac:dyDescent="0.35">
      <c r="A1073" s="3" t="s">
        <v>1785</v>
      </c>
      <c r="B1073" s="3">
        <v>2</v>
      </c>
      <c r="C1073" s="3">
        <v>1</v>
      </c>
      <c r="D1073" s="3" t="s">
        <v>1739</v>
      </c>
      <c r="E1073" s="4" t="s">
        <v>1786</v>
      </c>
      <c r="F1073" s="4" t="s">
        <v>11</v>
      </c>
      <c r="G1073" s="8">
        <v>5327853</v>
      </c>
      <c r="H1073" s="8">
        <v>4882897</v>
      </c>
      <c r="I1073" s="8">
        <v>-444956</v>
      </c>
      <c r="J1073" s="9">
        <v>-8.4000000000000005E-2</v>
      </c>
      <c r="K1073" t="s">
        <v>3254</v>
      </c>
    </row>
    <row r="1074" spans="1:11" x14ac:dyDescent="0.35">
      <c r="A1074" s="3" t="s">
        <v>2921</v>
      </c>
      <c r="B1074" s="3">
        <v>25</v>
      </c>
      <c r="C1074" s="3">
        <v>20</v>
      </c>
      <c r="D1074" s="3" t="s">
        <v>2901</v>
      </c>
      <c r="E1074" s="4" t="s">
        <v>2922</v>
      </c>
      <c r="F1074" s="4" t="s">
        <v>21</v>
      </c>
      <c r="G1074" s="8">
        <v>5534116</v>
      </c>
      <c r="H1074" s="8">
        <v>5089557</v>
      </c>
      <c r="I1074" s="8">
        <v>-444559</v>
      </c>
      <c r="J1074" s="9">
        <v>-0.08</v>
      </c>
      <c r="K1074" t="s">
        <v>3254</v>
      </c>
    </row>
    <row r="1075" spans="1:11" x14ac:dyDescent="0.35">
      <c r="A1075" s="3" t="s">
        <v>2710</v>
      </c>
      <c r="B1075" s="3">
        <v>10</v>
      </c>
      <c r="C1075" s="3">
        <v>14</v>
      </c>
      <c r="D1075" s="3" t="s">
        <v>2686</v>
      </c>
      <c r="E1075" s="4" t="s">
        <v>2711</v>
      </c>
      <c r="F1075" s="4" t="s">
        <v>14</v>
      </c>
      <c r="G1075" s="8">
        <v>7184495</v>
      </c>
      <c r="H1075" s="8">
        <v>6741412</v>
      </c>
      <c r="I1075" s="8">
        <v>-443083</v>
      </c>
      <c r="J1075" s="9">
        <v>-6.2E-2</v>
      </c>
      <c r="K1075" t="s">
        <v>3254</v>
      </c>
    </row>
    <row r="1076" spans="1:11" x14ac:dyDescent="0.35">
      <c r="A1076" s="3" t="s">
        <v>155</v>
      </c>
      <c r="B1076" s="3">
        <v>27</v>
      </c>
      <c r="C1076" s="3">
        <v>32</v>
      </c>
      <c r="D1076" s="3" t="s">
        <v>121</v>
      </c>
      <c r="E1076" s="4" t="s">
        <v>156</v>
      </c>
      <c r="F1076" s="4" t="s">
        <v>21</v>
      </c>
      <c r="G1076" s="8">
        <v>7440270</v>
      </c>
      <c r="H1076" s="8">
        <v>6998205</v>
      </c>
      <c r="I1076" s="8">
        <v>-442065</v>
      </c>
      <c r="J1076" s="9">
        <v>-5.8999999999999997E-2</v>
      </c>
      <c r="K1076" t="s">
        <v>3254</v>
      </c>
    </row>
    <row r="1077" spans="1:11" x14ac:dyDescent="0.35">
      <c r="A1077" s="3" t="s">
        <v>837</v>
      </c>
      <c r="B1077" s="3">
        <v>6</v>
      </c>
      <c r="C1077" s="3">
        <v>10</v>
      </c>
      <c r="D1077" s="3" t="s">
        <v>813</v>
      </c>
      <c r="E1077" s="4" t="s">
        <v>838</v>
      </c>
      <c r="F1077" s="4" t="s">
        <v>11</v>
      </c>
      <c r="G1077" s="8">
        <v>5928723</v>
      </c>
      <c r="H1077" s="8">
        <v>5487301</v>
      </c>
      <c r="I1077" s="8">
        <v>-441422</v>
      </c>
      <c r="J1077" s="9">
        <v>-7.3999999999999996E-2</v>
      </c>
      <c r="K1077" t="s">
        <v>3254</v>
      </c>
    </row>
    <row r="1078" spans="1:11" x14ac:dyDescent="0.35">
      <c r="A1078" s="3" t="s">
        <v>1320</v>
      </c>
      <c r="B1078" s="3">
        <v>75</v>
      </c>
      <c r="C1078" s="3">
        <v>39</v>
      </c>
      <c r="D1078" s="3" t="s">
        <v>1268</v>
      </c>
      <c r="E1078" s="4" t="s">
        <v>1321</v>
      </c>
      <c r="F1078" s="4" t="s">
        <v>26</v>
      </c>
      <c r="G1078" s="8">
        <v>10484678</v>
      </c>
      <c r="H1078" s="8">
        <v>10044118</v>
      </c>
      <c r="I1078" s="8">
        <v>-440560</v>
      </c>
      <c r="J1078" s="9">
        <v>-4.2000000000000003E-2</v>
      </c>
      <c r="K1078" t="s">
        <v>3254</v>
      </c>
    </row>
    <row r="1079" spans="1:11" x14ac:dyDescent="0.35">
      <c r="A1079" s="3" t="s">
        <v>2459</v>
      </c>
      <c r="B1079" s="3">
        <v>11</v>
      </c>
      <c r="C1079" s="3">
        <v>12</v>
      </c>
      <c r="D1079" s="3" t="s">
        <v>2421</v>
      </c>
      <c r="E1079" s="4" t="s">
        <v>2460</v>
      </c>
      <c r="F1079" s="4" t="s">
        <v>14</v>
      </c>
      <c r="G1079" s="8">
        <v>6410646</v>
      </c>
      <c r="H1079" s="8">
        <v>5970555</v>
      </c>
      <c r="I1079" s="8">
        <v>-440091</v>
      </c>
      <c r="J1079" s="9">
        <v>-6.9000000000000006E-2</v>
      </c>
      <c r="K1079" t="s">
        <v>3254</v>
      </c>
    </row>
    <row r="1080" spans="1:11" x14ac:dyDescent="0.35">
      <c r="A1080" s="3" t="s">
        <v>2192</v>
      </c>
      <c r="B1080" s="3">
        <v>17</v>
      </c>
      <c r="C1080" s="3">
        <v>36</v>
      </c>
      <c r="D1080" s="3" t="s">
        <v>2128</v>
      </c>
      <c r="E1080" s="4" t="s">
        <v>2193</v>
      </c>
      <c r="F1080" s="4" t="s">
        <v>21</v>
      </c>
      <c r="G1080" s="8">
        <v>7087164</v>
      </c>
      <c r="H1080" s="8">
        <v>6647145</v>
      </c>
      <c r="I1080" s="8">
        <v>-440019</v>
      </c>
      <c r="J1080" s="9">
        <v>-6.2E-2</v>
      </c>
      <c r="K1080" t="s">
        <v>3254</v>
      </c>
    </row>
    <row r="1081" spans="1:11" x14ac:dyDescent="0.35">
      <c r="A1081" s="3" t="s">
        <v>1569</v>
      </c>
      <c r="B1081" s="3">
        <v>21</v>
      </c>
      <c r="C1081" s="3">
        <v>47</v>
      </c>
      <c r="D1081" s="3" t="s">
        <v>1533</v>
      </c>
      <c r="E1081" s="4" t="s">
        <v>1570</v>
      </c>
      <c r="F1081" s="4" t="s">
        <v>21</v>
      </c>
      <c r="G1081" s="8">
        <v>5961445</v>
      </c>
      <c r="H1081" s="8">
        <v>5522084</v>
      </c>
      <c r="I1081" s="8">
        <v>-439361</v>
      </c>
      <c r="J1081" s="9">
        <v>-7.3999999999999996E-2</v>
      </c>
      <c r="K1081" t="s">
        <v>3254</v>
      </c>
    </row>
    <row r="1082" spans="1:11" x14ac:dyDescent="0.35">
      <c r="A1082" s="3" t="s">
        <v>396</v>
      </c>
      <c r="B1082" s="3">
        <v>19</v>
      </c>
      <c r="C1082" s="3">
        <v>42</v>
      </c>
      <c r="D1082" s="3" t="s">
        <v>352</v>
      </c>
      <c r="E1082" s="4" t="s">
        <v>397</v>
      </c>
      <c r="F1082" s="4" t="s">
        <v>21</v>
      </c>
      <c r="G1082" s="8">
        <v>5640578</v>
      </c>
      <c r="H1082" s="8">
        <v>5203571</v>
      </c>
      <c r="I1082" s="8">
        <v>-437007</v>
      </c>
      <c r="J1082" s="9">
        <v>-7.6999999999999999E-2</v>
      </c>
      <c r="K1082" t="s">
        <v>3254</v>
      </c>
    </row>
    <row r="1083" spans="1:11" x14ac:dyDescent="0.35">
      <c r="A1083" s="3" t="s">
        <v>1982</v>
      </c>
      <c r="B1083" s="3">
        <v>18</v>
      </c>
      <c r="C1083" s="3">
        <v>46</v>
      </c>
      <c r="D1083" s="3" t="s">
        <v>1980</v>
      </c>
      <c r="E1083" s="4" t="s">
        <v>1983</v>
      </c>
      <c r="F1083" s="4" t="s">
        <v>11</v>
      </c>
      <c r="G1083" s="8">
        <v>2629949</v>
      </c>
      <c r="H1083" s="8">
        <v>2193635</v>
      </c>
      <c r="I1083" s="8">
        <v>-436314</v>
      </c>
      <c r="J1083" s="9">
        <v>-0.16600000000000001</v>
      </c>
      <c r="K1083" t="s">
        <v>3254</v>
      </c>
    </row>
    <row r="1084" spans="1:11" x14ac:dyDescent="0.35">
      <c r="A1084" s="3" t="s">
        <v>167</v>
      </c>
      <c r="B1084" s="3">
        <v>27</v>
      </c>
      <c r="C1084" s="3">
        <v>32</v>
      </c>
      <c r="D1084" s="3" t="s">
        <v>121</v>
      </c>
      <c r="E1084" s="4" t="s">
        <v>168</v>
      </c>
      <c r="F1084" s="4" t="s">
        <v>11</v>
      </c>
      <c r="G1084" s="8">
        <v>6594039</v>
      </c>
      <c r="H1084" s="8">
        <v>6158283</v>
      </c>
      <c r="I1084" s="8">
        <v>-435756</v>
      </c>
      <c r="J1084" s="9">
        <v>-6.6000000000000003E-2</v>
      </c>
      <c r="K1084" t="s">
        <v>3254</v>
      </c>
    </row>
    <row r="1085" spans="1:11" x14ac:dyDescent="0.35">
      <c r="A1085" s="3" t="s">
        <v>1292</v>
      </c>
      <c r="B1085" s="3">
        <v>15</v>
      </c>
      <c r="C1085" s="3">
        <v>39</v>
      </c>
      <c r="D1085" s="3" t="s">
        <v>1268</v>
      </c>
      <c r="E1085" s="4" t="s">
        <v>1293</v>
      </c>
      <c r="F1085" s="4" t="s">
        <v>21</v>
      </c>
      <c r="G1085" s="8">
        <v>6083863</v>
      </c>
      <c r="H1085" s="8">
        <v>5648474</v>
      </c>
      <c r="I1085" s="8">
        <v>-435389</v>
      </c>
      <c r="J1085" s="9">
        <v>-7.1999999999999995E-2</v>
      </c>
      <c r="K1085" t="s">
        <v>3254</v>
      </c>
    </row>
    <row r="1086" spans="1:11" x14ac:dyDescent="0.35">
      <c r="A1086" s="3" t="s">
        <v>2356</v>
      </c>
      <c r="B1086" s="3">
        <v>3</v>
      </c>
      <c r="C1086" s="3">
        <v>9</v>
      </c>
      <c r="D1086" s="3" t="s">
        <v>2354</v>
      </c>
      <c r="E1086" s="4" t="s">
        <v>2357</v>
      </c>
      <c r="F1086" s="4" t="s">
        <v>26</v>
      </c>
      <c r="G1086" s="8">
        <v>5571856</v>
      </c>
      <c r="H1086" s="8">
        <v>5136904</v>
      </c>
      <c r="I1086" s="8">
        <v>-434952</v>
      </c>
      <c r="J1086" s="9">
        <v>-7.8E-2</v>
      </c>
      <c r="K1086" t="s">
        <v>3254</v>
      </c>
    </row>
    <row r="1087" spans="1:11" x14ac:dyDescent="0.35">
      <c r="A1087" s="3" t="s">
        <v>1056</v>
      </c>
      <c r="B1087" s="3">
        <v>10</v>
      </c>
      <c r="C1087" s="3">
        <v>15</v>
      </c>
      <c r="D1087" s="3" t="s">
        <v>1040</v>
      </c>
      <c r="E1087" s="4" t="s">
        <v>1057</v>
      </c>
      <c r="F1087" s="4" t="s">
        <v>11</v>
      </c>
      <c r="G1087" s="8">
        <v>6629678</v>
      </c>
      <c r="H1087" s="8">
        <v>6195115</v>
      </c>
      <c r="I1087" s="8">
        <v>-434563</v>
      </c>
      <c r="J1087" s="9">
        <v>-6.6000000000000003E-2</v>
      </c>
      <c r="K1087" t="s">
        <v>3254</v>
      </c>
    </row>
    <row r="1088" spans="1:11" x14ac:dyDescent="0.35">
      <c r="A1088" s="3" t="s">
        <v>2364</v>
      </c>
      <c r="B1088" s="3">
        <v>3</v>
      </c>
      <c r="C1088" s="3">
        <v>9</v>
      </c>
      <c r="D1088" s="3" t="s">
        <v>2354</v>
      </c>
      <c r="E1088" s="4" t="s">
        <v>2365</v>
      </c>
      <c r="F1088" s="4" t="s">
        <v>21</v>
      </c>
      <c r="G1088" s="8">
        <v>3494095</v>
      </c>
      <c r="H1088" s="8">
        <v>3059999</v>
      </c>
      <c r="I1088" s="8">
        <v>-434096</v>
      </c>
      <c r="J1088" s="9">
        <v>-0.124</v>
      </c>
      <c r="K1088" t="s">
        <v>3254</v>
      </c>
    </row>
    <row r="1089" spans="1:11" x14ac:dyDescent="0.35">
      <c r="A1089" s="3" t="s">
        <v>680</v>
      </c>
      <c r="B1089" s="3">
        <v>27</v>
      </c>
      <c r="C1089" s="3">
        <v>31</v>
      </c>
      <c r="D1089" s="3" t="s">
        <v>672</v>
      </c>
      <c r="E1089" s="4" t="s">
        <v>681</v>
      </c>
      <c r="F1089" s="4" t="s">
        <v>21</v>
      </c>
      <c r="G1089" s="8">
        <v>3316791</v>
      </c>
      <c r="H1089" s="8">
        <v>2883844</v>
      </c>
      <c r="I1089" s="8">
        <v>-432947</v>
      </c>
      <c r="J1089" s="9">
        <v>-0.13100000000000001</v>
      </c>
      <c r="K1089" t="s">
        <v>3254</v>
      </c>
    </row>
    <row r="1090" spans="1:11" x14ac:dyDescent="0.35">
      <c r="A1090" s="3" t="s">
        <v>3169</v>
      </c>
      <c r="B1090" s="3">
        <v>30</v>
      </c>
      <c r="C1090" s="3">
        <v>26</v>
      </c>
      <c r="D1090" s="3" t="s">
        <v>3121</v>
      </c>
      <c r="E1090" s="4" t="s">
        <v>3170</v>
      </c>
      <c r="F1090" s="4" t="s">
        <v>21</v>
      </c>
      <c r="G1090" s="8">
        <v>6869466</v>
      </c>
      <c r="H1090" s="8">
        <v>6438902</v>
      </c>
      <c r="I1090" s="8">
        <v>-430564</v>
      </c>
      <c r="J1090" s="9">
        <v>-6.3E-2</v>
      </c>
      <c r="K1090" t="s">
        <v>3254</v>
      </c>
    </row>
    <row r="1091" spans="1:11" x14ac:dyDescent="0.35">
      <c r="A1091" s="3" t="s">
        <v>1909</v>
      </c>
      <c r="B1091" s="3">
        <v>2</v>
      </c>
      <c r="C1091" s="3">
        <v>5</v>
      </c>
      <c r="D1091" s="3" t="s">
        <v>1907</v>
      </c>
      <c r="E1091" s="4" t="s">
        <v>1910</v>
      </c>
      <c r="F1091" s="4" t="s">
        <v>11</v>
      </c>
      <c r="G1091" s="8">
        <v>5066143</v>
      </c>
      <c r="H1091" s="8">
        <v>4637656</v>
      </c>
      <c r="I1091" s="8">
        <v>-428487</v>
      </c>
      <c r="J1091" s="9">
        <v>-8.5000000000000006E-2</v>
      </c>
      <c r="K1091" t="s">
        <v>3254</v>
      </c>
    </row>
    <row r="1092" spans="1:11" x14ac:dyDescent="0.35">
      <c r="A1092" s="3" t="s">
        <v>1844</v>
      </c>
      <c r="B1092" s="3">
        <v>17</v>
      </c>
      <c r="C1092" s="3">
        <v>41</v>
      </c>
      <c r="D1092" s="3" t="s">
        <v>1834</v>
      </c>
      <c r="E1092" s="4" t="s">
        <v>1845</v>
      </c>
      <c r="F1092" s="4" t="s">
        <v>11</v>
      </c>
      <c r="G1092" s="8">
        <v>2195039</v>
      </c>
      <c r="H1092" s="8">
        <v>1767604</v>
      </c>
      <c r="I1092" s="8">
        <v>-427435</v>
      </c>
      <c r="J1092" s="9">
        <v>-0.19500000000000001</v>
      </c>
      <c r="K1092" t="s">
        <v>3254</v>
      </c>
    </row>
    <row r="1093" spans="1:11" x14ac:dyDescent="0.35">
      <c r="A1093" s="3" t="s">
        <v>902</v>
      </c>
      <c r="B1093" s="3">
        <v>10</v>
      </c>
      <c r="C1093" s="3">
        <v>11</v>
      </c>
      <c r="D1093" s="3" t="s">
        <v>896</v>
      </c>
      <c r="E1093" s="4" t="s">
        <v>903</v>
      </c>
      <c r="F1093" s="4" t="s">
        <v>14</v>
      </c>
      <c r="G1093" s="8">
        <v>4012751</v>
      </c>
      <c r="H1093" s="8">
        <v>3587360</v>
      </c>
      <c r="I1093" s="8">
        <v>-425391</v>
      </c>
      <c r="J1093" s="9">
        <v>-0.106</v>
      </c>
      <c r="K1093" t="s">
        <v>3254</v>
      </c>
    </row>
    <row r="1094" spans="1:11" x14ac:dyDescent="0.35">
      <c r="A1094" s="3" t="s">
        <v>3179</v>
      </c>
      <c r="B1094" s="3">
        <v>30</v>
      </c>
      <c r="C1094" s="3">
        <v>26</v>
      </c>
      <c r="D1094" s="3" t="s">
        <v>3121</v>
      </c>
      <c r="E1094" s="4" t="s">
        <v>3180</v>
      </c>
      <c r="F1094" s="4" t="s">
        <v>21</v>
      </c>
      <c r="G1094" s="8">
        <v>6712564</v>
      </c>
      <c r="H1094" s="8">
        <v>6288744</v>
      </c>
      <c r="I1094" s="8">
        <v>-423820</v>
      </c>
      <c r="J1094" s="9">
        <v>-6.3E-2</v>
      </c>
      <c r="K1094" t="s">
        <v>3254</v>
      </c>
    </row>
    <row r="1095" spans="1:11" x14ac:dyDescent="0.35">
      <c r="A1095" s="3" t="s">
        <v>1610</v>
      </c>
      <c r="B1095" s="3">
        <v>24</v>
      </c>
      <c r="C1095" s="3">
        <v>25</v>
      </c>
      <c r="D1095" s="3" t="s">
        <v>1592</v>
      </c>
      <c r="E1095" s="4" t="s">
        <v>1611</v>
      </c>
      <c r="F1095" s="4" t="s">
        <v>11</v>
      </c>
      <c r="G1095" s="8">
        <v>3318260</v>
      </c>
      <c r="H1095" s="8">
        <v>2894579</v>
      </c>
      <c r="I1095" s="8">
        <v>-423681</v>
      </c>
      <c r="J1095" s="9">
        <v>-0.128</v>
      </c>
      <c r="K1095" t="s">
        <v>3254</v>
      </c>
    </row>
    <row r="1096" spans="1:11" x14ac:dyDescent="0.35">
      <c r="A1096" s="3" t="s">
        <v>2156</v>
      </c>
      <c r="B1096" s="3">
        <v>16</v>
      </c>
      <c r="C1096" s="3">
        <v>36</v>
      </c>
      <c r="D1096" s="3" t="s">
        <v>2128</v>
      </c>
      <c r="E1096" s="4" t="s">
        <v>2157</v>
      </c>
      <c r="F1096" s="4" t="s">
        <v>14</v>
      </c>
      <c r="G1096" s="8">
        <v>3722905</v>
      </c>
      <c r="H1096" s="8">
        <v>3299676</v>
      </c>
      <c r="I1096" s="8">
        <v>-423229</v>
      </c>
      <c r="J1096" s="9">
        <v>-0.114</v>
      </c>
      <c r="K1096" t="s">
        <v>3254</v>
      </c>
    </row>
    <row r="1097" spans="1:11" x14ac:dyDescent="0.35">
      <c r="A1097" s="3" t="s">
        <v>2272</v>
      </c>
      <c r="B1097" s="3">
        <v>2</v>
      </c>
      <c r="C1097" s="3">
        <v>4</v>
      </c>
      <c r="D1097" s="3" t="s">
        <v>2258</v>
      </c>
      <c r="E1097" s="4" t="s">
        <v>2273</v>
      </c>
      <c r="F1097" s="4" t="s">
        <v>21</v>
      </c>
      <c r="G1097" s="8">
        <v>5421284</v>
      </c>
      <c r="H1097" s="8">
        <v>4998097</v>
      </c>
      <c r="I1097" s="8">
        <v>-423187</v>
      </c>
      <c r="J1097" s="9">
        <v>-7.8E-2</v>
      </c>
      <c r="K1097" t="s">
        <v>3254</v>
      </c>
    </row>
    <row r="1098" spans="1:11" x14ac:dyDescent="0.35">
      <c r="A1098" s="3" t="s">
        <v>388</v>
      </c>
      <c r="B1098" s="3">
        <v>19</v>
      </c>
      <c r="C1098" s="3">
        <v>42</v>
      </c>
      <c r="D1098" s="3" t="s">
        <v>352</v>
      </c>
      <c r="E1098" s="4" t="s">
        <v>389</v>
      </c>
      <c r="F1098" s="4" t="s">
        <v>21</v>
      </c>
      <c r="G1098" s="8">
        <v>4741635</v>
      </c>
      <c r="H1098" s="8">
        <v>4318623</v>
      </c>
      <c r="I1098" s="8">
        <v>-423012</v>
      </c>
      <c r="J1098" s="9">
        <v>-8.8999999999999996E-2</v>
      </c>
      <c r="K1098" t="s">
        <v>3254</v>
      </c>
    </row>
    <row r="1099" spans="1:11" x14ac:dyDescent="0.35">
      <c r="A1099" s="3" t="s">
        <v>37</v>
      </c>
      <c r="B1099" s="3">
        <v>5</v>
      </c>
      <c r="C1099" s="3">
        <v>7</v>
      </c>
      <c r="D1099" s="3" t="s">
        <v>9</v>
      </c>
      <c r="E1099" s="4" t="s">
        <v>38</v>
      </c>
      <c r="F1099" s="4" t="s">
        <v>14</v>
      </c>
      <c r="G1099" s="8">
        <v>3258262</v>
      </c>
      <c r="H1099" s="8">
        <v>2835679</v>
      </c>
      <c r="I1099" s="8">
        <v>-422583</v>
      </c>
      <c r="J1099" s="9">
        <v>-0.13</v>
      </c>
      <c r="K1099" t="s">
        <v>3254</v>
      </c>
    </row>
    <row r="1100" spans="1:11" x14ac:dyDescent="0.35">
      <c r="A1100" s="3" t="s">
        <v>1848</v>
      </c>
      <c r="B1100" s="3">
        <v>17</v>
      </c>
      <c r="C1100" s="3">
        <v>41</v>
      </c>
      <c r="D1100" s="3" t="s">
        <v>1834</v>
      </c>
      <c r="E1100" s="4" t="s">
        <v>1849</v>
      </c>
      <c r="F1100" s="4" t="s">
        <v>14</v>
      </c>
      <c r="G1100" s="8">
        <v>3808369</v>
      </c>
      <c r="H1100" s="8">
        <v>3386295</v>
      </c>
      <c r="I1100" s="8">
        <v>-422074</v>
      </c>
      <c r="J1100" s="9">
        <v>-0.111</v>
      </c>
      <c r="K1100" t="s">
        <v>3254</v>
      </c>
    </row>
    <row r="1101" spans="1:11" x14ac:dyDescent="0.35">
      <c r="A1101" s="3" t="s">
        <v>979</v>
      </c>
      <c r="B1101" s="3">
        <v>8</v>
      </c>
      <c r="C1101" s="3">
        <v>18</v>
      </c>
      <c r="D1101" s="3" t="s">
        <v>965</v>
      </c>
      <c r="E1101" s="4" t="s">
        <v>980</v>
      </c>
      <c r="F1101" s="4" t="s">
        <v>14</v>
      </c>
      <c r="G1101" s="8">
        <v>8858988</v>
      </c>
      <c r="H1101" s="8">
        <v>8437188</v>
      </c>
      <c r="I1101" s="8">
        <v>-421800</v>
      </c>
      <c r="J1101" s="9">
        <v>-4.8000000000000001E-2</v>
      </c>
      <c r="K1101" t="s">
        <v>3254</v>
      </c>
    </row>
    <row r="1102" spans="1:11" x14ac:dyDescent="0.35">
      <c r="A1102" s="3" t="s">
        <v>2601</v>
      </c>
      <c r="B1102" s="3">
        <v>8</v>
      </c>
      <c r="C1102" s="3">
        <v>17</v>
      </c>
      <c r="D1102" s="3" t="s">
        <v>2565</v>
      </c>
      <c r="E1102" s="4" t="s">
        <v>2602</v>
      </c>
      <c r="F1102" s="4" t="s">
        <v>11</v>
      </c>
      <c r="G1102" s="8">
        <v>2834849</v>
      </c>
      <c r="H1102" s="8">
        <v>2413353</v>
      </c>
      <c r="I1102" s="8">
        <v>-421496</v>
      </c>
      <c r="J1102" s="9">
        <v>-0.14899999999999999</v>
      </c>
      <c r="K1102" t="s">
        <v>3254</v>
      </c>
    </row>
    <row r="1103" spans="1:11" x14ac:dyDescent="0.35">
      <c r="A1103" s="3" t="s">
        <v>1021</v>
      </c>
      <c r="B1103" s="3">
        <v>12</v>
      </c>
      <c r="C1103" s="3">
        <v>18</v>
      </c>
      <c r="D1103" s="3" t="s">
        <v>965</v>
      </c>
      <c r="E1103" s="4" t="s">
        <v>1022</v>
      </c>
      <c r="F1103" s="4" t="s">
        <v>11</v>
      </c>
      <c r="G1103" s="8">
        <v>5686174</v>
      </c>
      <c r="H1103" s="8">
        <v>5265679</v>
      </c>
      <c r="I1103" s="8">
        <v>-420495</v>
      </c>
      <c r="J1103" s="9">
        <v>-7.3999999999999996E-2</v>
      </c>
      <c r="K1103" t="s">
        <v>3254</v>
      </c>
    </row>
    <row r="1104" spans="1:11" x14ac:dyDescent="0.35">
      <c r="A1104" s="3" t="s">
        <v>2158</v>
      </c>
      <c r="B1104" s="3">
        <v>16</v>
      </c>
      <c r="C1104" s="3">
        <v>36</v>
      </c>
      <c r="D1104" s="3" t="s">
        <v>2128</v>
      </c>
      <c r="E1104" s="4" t="s">
        <v>2159</v>
      </c>
      <c r="F1104" s="4" t="s">
        <v>14</v>
      </c>
      <c r="G1104" s="8">
        <v>3673223</v>
      </c>
      <c r="H1104" s="8">
        <v>3253323</v>
      </c>
      <c r="I1104" s="8">
        <v>-419900</v>
      </c>
      <c r="J1104" s="9">
        <v>-0.114</v>
      </c>
      <c r="K1104" t="s">
        <v>3254</v>
      </c>
    </row>
    <row r="1105" spans="1:11" x14ac:dyDescent="0.35">
      <c r="A1105" s="3" t="s">
        <v>527</v>
      </c>
      <c r="B1105" s="3">
        <v>2</v>
      </c>
      <c r="C1105" s="3">
        <v>3</v>
      </c>
      <c r="D1105" s="3" t="s">
        <v>491</v>
      </c>
      <c r="E1105" s="4" t="s">
        <v>528</v>
      </c>
      <c r="F1105" s="4" t="s">
        <v>11</v>
      </c>
      <c r="G1105" s="8">
        <v>4566564</v>
      </c>
      <c r="H1105" s="8">
        <v>4148494</v>
      </c>
      <c r="I1105" s="8">
        <v>-418070</v>
      </c>
      <c r="J1105" s="9">
        <v>-9.1999999999999998E-2</v>
      </c>
      <c r="K1105" t="s">
        <v>3254</v>
      </c>
    </row>
    <row r="1106" spans="1:11" x14ac:dyDescent="0.35">
      <c r="A1106" s="3" t="s">
        <v>1257</v>
      </c>
      <c r="B1106" s="3">
        <v>32</v>
      </c>
      <c r="C1106" s="3">
        <v>34</v>
      </c>
      <c r="D1106" s="3" t="s">
        <v>1194</v>
      </c>
      <c r="E1106" s="4" t="s">
        <v>1258</v>
      </c>
      <c r="F1106" s="4" t="s">
        <v>21</v>
      </c>
      <c r="G1106" s="8">
        <v>8870809</v>
      </c>
      <c r="H1106" s="8">
        <v>8453864</v>
      </c>
      <c r="I1106" s="8">
        <v>-416945</v>
      </c>
      <c r="J1106" s="9">
        <v>-4.7E-2</v>
      </c>
      <c r="K1106" t="s">
        <v>3254</v>
      </c>
    </row>
    <row r="1107" spans="1:11" x14ac:dyDescent="0.35">
      <c r="A1107" s="3" t="s">
        <v>1655</v>
      </c>
      <c r="B1107" s="3">
        <v>26</v>
      </c>
      <c r="C1107" s="3">
        <v>23</v>
      </c>
      <c r="D1107" s="3" t="s">
        <v>1633</v>
      </c>
      <c r="E1107" s="4" t="s">
        <v>1656</v>
      </c>
      <c r="F1107" s="4" t="s">
        <v>21</v>
      </c>
      <c r="G1107" s="8">
        <v>4885074</v>
      </c>
      <c r="H1107" s="8">
        <v>4468403</v>
      </c>
      <c r="I1107" s="8">
        <v>-416671</v>
      </c>
      <c r="J1107" s="9">
        <v>-8.5000000000000006E-2</v>
      </c>
      <c r="K1107" t="s">
        <v>3254</v>
      </c>
    </row>
    <row r="1108" spans="1:11" x14ac:dyDescent="0.35">
      <c r="A1108" s="3" t="s">
        <v>358</v>
      </c>
      <c r="B1108" s="3">
        <v>19</v>
      </c>
      <c r="C1108" s="3">
        <v>42</v>
      </c>
      <c r="D1108" s="3" t="s">
        <v>352</v>
      </c>
      <c r="E1108" s="4" t="s">
        <v>359</v>
      </c>
      <c r="F1108" s="4" t="s">
        <v>21</v>
      </c>
      <c r="G1108" s="8">
        <v>4869645</v>
      </c>
      <c r="H1108" s="8">
        <v>4454081</v>
      </c>
      <c r="I1108" s="8">
        <v>-415564</v>
      </c>
      <c r="J1108" s="9">
        <v>-8.5000000000000006E-2</v>
      </c>
      <c r="K1108" t="s">
        <v>3254</v>
      </c>
    </row>
    <row r="1109" spans="1:11" x14ac:dyDescent="0.35">
      <c r="A1109" s="3" t="s">
        <v>1921</v>
      </c>
      <c r="B1109" s="3">
        <v>2</v>
      </c>
      <c r="C1109" s="3">
        <v>5</v>
      </c>
      <c r="D1109" s="3" t="s">
        <v>1907</v>
      </c>
      <c r="E1109" s="4" t="s">
        <v>1922</v>
      </c>
      <c r="F1109" s="4" t="s">
        <v>21</v>
      </c>
      <c r="G1109" s="8">
        <v>5942244</v>
      </c>
      <c r="H1109" s="8">
        <v>5526913</v>
      </c>
      <c r="I1109" s="8">
        <v>-415331</v>
      </c>
      <c r="J1109" s="9">
        <v>-7.0000000000000007E-2</v>
      </c>
      <c r="K1109" t="s">
        <v>3254</v>
      </c>
    </row>
    <row r="1110" spans="1:11" x14ac:dyDescent="0.35">
      <c r="A1110" s="3" t="s">
        <v>1651</v>
      </c>
      <c r="B1110" s="3">
        <v>26</v>
      </c>
      <c r="C1110" s="3">
        <v>23</v>
      </c>
      <c r="D1110" s="3" t="s">
        <v>1633</v>
      </c>
      <c r="E1110" s="4" t="s">
        <v>1652</v>
      </c>
      <c r="F1110" s="4" t="s">
        <v>21</v>
      </c>
      <c r="G1110" s="8">
        <v>9296109</v>
      </c>
      <c r="H1110" s="8">
        <v>8880967</v>
      </c>
      <c r="I1110" s="8">
        <v>-415142</v>
      </c>
      <c r="J1110" s="9">
        <v>-4.4999999999999998E-2</v>
      </c>
      <c r="K1110" t="s">
        <v>3254</v>
      </c>
    </row>
    <row r="1111" spans="1:11" x14ac:dyDescent="0.35">
      <c r="A1111" s="3" t="s">
        <v>2093</v>
      </c>
      <c r="B1111" s="3">
        <v>32</v>
      </c>
      <c r="C1111" s="3">
        <v>37</v>
      </c>
      <c r="D1111" s="3" t="s">
        <v>2035</v>
      </c>
      <c r="E1111" s="4" t="s">
        <v>2094</v>
      </c>
      <c r="F1111" s="4" t="s">
        <v>11</v>
      </c>
      <c r="G1111" s="8">
        <v>4798381</v>
      </c>
      <c r="H1111" s="8">
        <v>4383490</v>
      </c>
      <c r="I1111" s="8">
        <v>-414891</v>
      </c>
      <c r="J1111" s="9">
        <v>-8.5999999999999993E-2</v>
      </c>
      <c r="K1111" t="s">
        <v>3254</v>
      </c>
    </row>
    <row r="1112" spans="1:11" x14ac:dyDescent="0.35">
      <c r="A1112" s="3" t="s">
        <v>1108</v>
      </c>
      <c r="B1112" s="3">
        <v>10</v>
      </c>
      <c r="C1112" s="3">
        <v>15</v>
      </c>
      <c r="D1112" s="3" t="s">
        <v>1040</v>
      </c>
      <c r="E1112" s="4" t="s">
        <v>1109</v>
      </c>
      <c r="F1112" s="4" t="s">
        <v>29</v>
      </c>
      <c r="G1112" s="8">
        <v>9345690</v>
      </c>
      <c r="H1112" s="8">
        <v>8931953</v>
      </c>
      <c r="I1112" s="8">
        <v>-413737</v>
      </c>
      <c r="J1112" s="9">
        <v>-4.3999999999999997E-2</v>
      </c>
      <c r="K1112" t="s">
        <v>3254</v>
      </c>
    </row>
    <row r="1113" spans="1:11" x14ac:dyDescent="0.35">
      <c r="A1113" s="3" t="s">
        <v>1475</v>
      </c>
      <c r="B1113" s="3">
        <v>17</v>
      </c>
      <c r="C1113" s="3">
        <v>35</v>
      </c>
      <c r="D1113" s="3" t="s">
        <v>1421</v>
      </c>
      <c r="E1113" s="4" t="s">
        <v>1476</v>
      </c>
      <c r="F1113" s="4" t="s">
        <v>21</v>
      </c>
      <c r="G1113" s="8">
        <v>6332855</v>
      </c>
      <c r="H1113" s="8">
        <v>5919475</v>
      </c>
      <c r="I1113" s="8">
        <v>-413380</v>
      </c>
      <c r="J1113" s="9">
        <v>-6.5000000000000002E-2</v>
      </c>
      <c r="K1113" t="s">
        <v>3254</v>
      </c>
    </row>
    <row r="1114" spans="1:11" x14ac:dyDescent="0.35">
      <c r="A1114" s="3" t="s">
        <v>655</v>
      </c>
      <c r="B1114" s="3">
        <v>3</v>
      </c>
      <c r="C1114" s="3">
        <v>6</v>
      </c>
      <c r="D1114" s="3" t="s">
        <v>613</v>
      </c>
      <c r="E1114" s="4" t="s">
        <v>656</v>
      </c>
      <c r="F1114" s="4" t="s">
        <v>26</v>
      </c>
      <c r="G1114" s="8">
        <v>4531108</v>
      </c>
      <c r="H1114" s="8">
        <v>4118811</v>
      </c>
      <c r="I1114" s="8">
        <v>-412297</v>
      </c>
      <c r="J1114" s="9">
        <v>-9.0999999999999998E-2</v>
      </c>
      <c r="K1114" t="s">
        <v>3254</v>
      </c>
    </row>
    <row r="1115" spans="1:11" x14ac:dyDescent="0.35">
      <c r="A1115" s="3" t="s">
        <v>1100</v>
      </c>
      <c r="B1115" s="3">
        <v>10</v>
      </c>
      <c r="C1115" s="3">
        <v>15</v>
      </c>
      <c r="D1115" s="3" t="s">
        <v>1040</v>
      </c>
      <c r="E1115" s="4" t="s">
        <v>1101</v>
      </c>
      <c r="F1115" s="4" t="s">
        <v>11</v>
      </c>
      <c r="G1115" s="8">
        <v>3322007</v>
      </c>
      <c r="H1115" s="8">
        <v>2910131</v>
      </c>
      <c r="I1115" s="8">
        <v>-411876</v>
      </c>
      <c r="J1115" s="9">
        <v>-0.124</v>
      </c>
      <c r="K1115" t="s">
        <v>3254</v>
      </c>
    </row>
    <row r="1116" spans="1:11" x14ac:dyDescent="0.35">
      <c r="A1116" s="3" t="s">
        <v>755</v>
      </c>
      <c r="B1116" s="3">
        <v>30</v>
      </c>
      <c r="C1116" s="3">
        <v>22</v>
      </c>
      <c r="D1116" s="3" t="s">
        <v>737</v>
      </c>
      <c r="E1116" s="4" t="s">
        <v>756</v>
      </c>
      <c r="F1116" s="4" t="s">
        <v>21</v>
      </c>
      <c r="G1116" s="8">
        <v>7119877</v>
      </c>
      <c r="H1116" s="8">
        <v>6709482</v>
      </c>
      <c r="I1116" s="8">
        <v>-410395</v>
      </c>
      <c r="J1116" s="9">
        <v>-5.8000000000000003E-2</v>
      </c>
      <c r="K1116" t="s">
        <v>3254</v>
      </c>
    </row>
    <row r="1117" spans="1:11" x14ac:dyDescent="0.35">
      <c r="A1117" s="3" t="s">
        <v>1718</v>
      </c>
      <c r="B1117" s="3">
        <v>22</v>
      </c>
      <c r="C1117" s="3">
        <v>45</v>
      </c>
      <c r="D1117" s="3" t="s">
        <v>1700</v>
      </c>
      <c r="E1117" s="4" t="s">
        <v>1719</v>
      </c>
      <c r="F1117" s="4" t="s">
        <v>14</v>
      </c>
      <c r="G1117" s="8">
        <v>4568738</v>
      </c>
      <c r="H1117" s="8">
        <v>4158960</v>
      </c>
      <c r="I1117" s="8">
        <v>-409778</v>
      </c>
      <c r="J1117" s="9">
        <v>-0.09</v>
      </c>
      <c r="K1117" t="s">
        <v>3254</v>
      </c>
    </row>
    <row r="1118" spans="1:11" x14ac:dyDescent="0.35">
      <c r="A1118" s="3" t="s">
        <v>2948</v>
      </c>
      <c r="B1118" s="3">
        <v>8</v>
      </c>
      <c r="C1118" s="3">
        <v>13</v>
      </c>
      <c r="D1118" s="3" t="s">
        <v>2940</v>
      </c>
      <c r="E1118" s="4" t="s">
        <v>2949</v>
      </c>
      <c r="F1118" s="4" t="s">
        <v>14</v>
      </c>
      <c r="G1118" s="8">
        <v>4471654</v>
      </c>
      <c r="H1118" s="8">
        <v>4062088</v>
      </c>
      <c r="I1118" s="8">
        <v>-409566</v>
      </c>
      <c r="J1118" s="9">
        <v>-9.1999999999999998E-2</v>
      </c>
      <c r="K1118" t="s">
        <v>3254</v>
      </c>
    </row>
    <row r="1119" spans="1:11" x14ac:dyDescent="0.35">
      <c r="A1119" s="3" t="s">
        <v>523</v>
      </c>
      <c r="B1119" s="3">
        <v>2</v>
      </c>
      <c r="C1119" s="3">
        <v>3</v>
      </c>
      <c r="D1119" s="3" t="s">
        <v>491</v>
      </c>
      <c r="E1119" s="4" t="s">
        <v>524</v>
      </c>
      <c r="F1119" s="4" t="s">
        <v>11</v>
      </c>
      <c r="G1119" s="8">
        <v>6297104</v>
      </c>
      <c r="H1119" s="8">
        <v>5887911</v>
      </c>
      <c r="I1119" s="8">
        <v>-409193</v>
      </c>
      <c r="J1119" s="9">
        <v>-6.5000000000000002E-2</v>
      </c>
      <c r="K1119" t="s">
        <v>3254</v>
      </c>
    </row>
    <row r="1120" spans="1:11" x14ac:dyDescent="0.35">
      <c r="A1120" s="3" t="s">
        <v>2752</v>
      </c>
      <c r="B1120" s="3">
        <v>27</v>
      </c>
      <c r="C1120" s="3">
        <v>29</v>
      </c>
      <c r="D1120" s="3" t="s">
        <v>2753</v>
      </c>
      <c r="E1120" s="4" t="s">
        <v>2754</v>
      </c>
      <c r="F1120" s="4" t="s">
        <v>1228</v>
      </c>
      <c r="G1120" s="8">
        <v>3388039</v>
      </c>
      <c r="H1120" s="8">
        <v>2979162</v>
      </c>
      <c r="I1120" s="8">
        <v>-408877</v>
      </c>
      <c r="J1120" s="9">
        <v>-0.121</v>
      </c>
      <c r="K1120" t="s">
        <v>3254</v>
      </c>
    </row>
    <row r="1121" spans="1:11" x14ac:dyDescent="0.35">
      <c r="A1121" s="3" t="s">
        <v>384</v>
      </c>
      <c r="B1121" s="3">
        <v>19</v>
      </c>
      <c r="C1121" s="3">
        <v>42</v>
      </c>
      <c r="D1121" s="3" t="s">
        <v>352</v>
      </c>
      <c r="E1121" s="4" t="s">
        <v>385</v>
      </c>
      <c r="F1121" s="4" t="s">
        <v>21</v>
      </c>
      <c r="G1121" s="8">
        <v>3115981</v>
      </c>
      <c r="H1121" s="8">
        <v>2709821</v>
      </c>
      <c r="I1121" s="8">
        <v>-406160</v>
      </c>
      <c r="J1121" s="9">
        <v>-0.13</v>
      </c>
      <c r="K1121" t="s">
        <v>3254</v>
      </c>
    </row>
    <row r="1122" spans="1:11" x14ac:dyDescent="0.35">
      <c r="A1122" s="3" t="s">
        <v>1233</v>
      </c>
      <c r="B1122" s="3">
        <v>14</v>
      </c>
      <c r="C1122" s="3">
        <v>34</v>
      </c>
      <c r="D1122" s="3" t="s">
        <v>1194</v>
      </c>
      <c r="E1122" s="4" t="s">
        <v>1234</v>
      </c>
      <c r="F1122" s="4" t="s">
        <v>11</v>
      </c>
      <c r="G1122" s="8">
        <v>5763525</v>
      </c>
      <c r="H1122" s="8">
        <v>5357489</v>
      </c>
      <c r="I1122" s="8">
        <v>-406036</v>
      </c>
      <c r="J1122" s="9">
        <v>-7.0000000000000007E-2</v>
      </c>
      <c r="K1122" t="s">
        <v>3254</v>
      </c>
    </row>
    <row r="1123" spans="1:11" x14ac:dyDescent="0.35">
      <c r="A1123" s="3" t="s">
        <v>535</v>
      </c>
      <c r="B1123" s="3">
        <v>2</v>
      </c>
      <c r="C1123" s="3">
        <v>3</v>
      </c>
      <c r="D1123" s="3" t="s">
        <v>491</v>
      </c>
      <c r="E1123" s="4" t="s">
        <v>536</v>
      </c>
      <c r="F1123" s="4" t="s">
        <v>11</v>
      </c>
      <c r="G1123" s="8">
        <v>5472610</v>
      </c>
      <c r="H1123" s="8">
        <v>5067053</v>
      </c>
      <c r="I1123" s="8">
        <v>-405557</v>
      </c>
      <c r="J1123" s="9">
        <v>-7.3999999999999996E-2</v>
      </c>
      <c r="K1123" t="s">
        <v>3254</v>
      </c>
    </row>
    <row r="1124" spans="1:11" x14ac:dyDescent="0.35">
      <c r="A1124" s="3" t="s">
        <v>2057</v>
      </c>
      <c r="B1124" s="3">
        <v>19</v>
      </c>
      <c r="C1124" s="3">
        <v>37</v>
      </c>
      <c r="D1124" s="3" t="s">
        <v>2035</v>
      </c>
      <c r="E1124" s="4" t="s">
        <v>2058</v>
      </c>
      <c r="F1124" s="4" t="s">
        <v>21</v>
      </c>
      <c r="G1124" s="8">
        <v>7065122</v>
      </c>
      <c r="H1124" s="8">
        <v>6659693</v>
      </c>
      <c r="I1124" s="8">
        <v>-405429</v>
      </c>
      <c r="J1124" s="9">
        <v>-5.7000000000000002E-2</v>
      </c>
      <c r="K1124" t="s">
        <v>3254</v>
      </c>
    </row>
    <row r="1125" spans="1:11" x14ac:dyDescent="0.35">
      <c r="A1125" s="3" t="s">
        <v>1874</v>
      </c>
      <c r="B1125" s="3">
        <v>18</v>
      </c>
      <c r="C1125" s="3">
        <v>41</v>
      </c>
      <c r="D1125" s="3" t="s">
        <v>1834</v>
      </c>
      <c r="E1125" s="4" t="s">
        <v>1875</v>
      </c>
      <c r="F1125" s="4" t="s">
        <v>21</v>
      </c>
      <c r="G1125" s="8">
        <v>4983313</v>
      </c>
      <c r="H1125" s="8">
        <v>4579843</v>
      </c>
      <c r="I1125" s="8">
        <v>-403470</v>
      </c>
      <c r="J1125" s="9">
        <v>-8.1000000000000003E-2</v>
      </c>
      <c r="K1125" t="s">
        <v>3254</v>
      </c>
    </row>
    <row r="1126" spans="1:11" x14ac:dyDescent="0.35">
      <c r="A1126" s="3" t="s">
        <v>1882</v>
      </c>
      <c r="B1126" s="3">
        <v>23</v>
      </c>
      <c r="C1126" s="3">
        <v>41</v>
      </c>
      <c r="D1126" s="3" t="s">
        <v>1834</v>
      </c>
      <c r="E1126" s="4" t="s">
        <v>1883</v>
      </c>
      <c r="F1126" s="4" t="s">
        <v>14</v>
      </c>
      <c r="G1126" s="8">
        <v>4625389</v>
      </c>
      <c r="H1126" s="8">
        <v>4222525</v>
      </c>
      <c r="I1126" s="8">
        <v>-402864</v>
      </c>
      <c r="J1126" s="9">
        <v>-8.6999999999999994E-2</v>
      </c>
      <c r="K1126" t="s">
        <v>3254</v>
      </c>
    </row>
    <row r="1127" spans="1:11" x14ac:dyDescent="0.35">
      <c r="A1127" s="3" t="s">
        <v>821</v>
      </c>
      <c r="B1127" s="3">
        <v>6</v>
      </c>
      <c r="C1127" s="3">
        <v>10</v>
      </c>
      <c r="D1127" s="3" t="s">
        <v>813</v>
      </c>
      <c r="E1127" s="4" t="s">
        <v>822</v>
      </c>
      <c r="F1127" s="4" t="s">
        <v>21</v>
      </c>
      <c r="G1127" s="8">
        <v>5473459</v>
      </c>
      <c r="H1127" s="8">
        <v>5072839</v>
      </c>
      <c r="I1127" s="8">
        <v>-400620</v>
      </c>
      <c r="J1127" s="9">
        <v>-7.2999999999999995E-2</v>
      </c>
      <c r="K1127" t="s">
        <v>3254</v>
      </c>
    </row>
    <row r="1128" spans="1:11" x14ac:dyDescent="0.35">
      <c r="A1128" s="3" t="s">
        <v>708</v>
      </c>
      <c r="B1128" s="3">
        <v>29</v>
      </c>
      <c r="C1128" s="3">
        <v>31</v>
      </c>
      <c r="D1128" s="3" t="s">
        <v>672</v>
      </c>
      <c r="E1128" s="4" t="s">
        <v>709</v>
      </c>
      <c r="F1128" s="4" t="s">
        <v>11</v>
      </c>
      <c r="G1128" s="8">
        <v>4609916</v>
      </c>
      <c r="H1128" s="8">
        <v>4209470</v>
      </c>
      <c r="I1128" s="8">
        <v>-400446</v>
      </c>
      <c r="J1128" s="9">
        <v>-8.6999999999999994E-2</v>
      </c>
      <c r="K1128" t="s">
        <v>3254</v>
      </c>
    </row>
    <row r="1129" spans="1:11" x14ac:dyDescent="0.35">
      <c r="A1129" s="3" t="s">
        <v>1941</v>
      </c>
      <c r="B1129" s="3">
        <v>24</v>
      </c>
      <c r="C1129" s="3">
        <v>21</v>
      </c>
      <c r="D1129" s="3" t="s">
        <v>1942</v>
      </c>
      <c r="E1129" s="4" t="s">
        <v>1943</v>
      </c>
      <c r="F1129" s="4" t="s">
        <v>14</v>
      </c>
      <c r="G1129" s="8">
        <v>9906314</v>
      </c>
      <c r="H1129" s="8">
        <v>9505876</v>
      </c>
      <c r="I1129" s="8">
        <v>-400438</v>
      </c>
      <c r="J1129" s="9">
        <v>-0.04</v>
      </c>
      <c r="K1129" t="s">
        <v>3254</v>
      </c>
    </row>
    <row r="1130" spans="1:11" x14ac:dyDescent="0.35">
      <c r="A1130" s="3" t="s">
        <v>2581</v>
      </c>
      <c r="B1130" s="3">
        <v>7</v>
      </c>
      <c r="C1130" s="3">
        <v>17</v>
      </c>
      <c r="D1130" s="3" t="s">
        <v>2565</v>
      </c>
      <c r="E1130" s="4" t="s">
        <v>2582</v>
      </c>
      <c r="F1130" s="4" t="s">
        <v>11</v>
      </c>
      <c r="G1130" s="8">
        <v>3884137</v>
      </c>
      <c r="H1130" s="8">
        <v>3484515</v>
      </c>
      <c r="I1130" s="8">
        <v>-399622</v>
      </c>
      <c r="J1130" s="9">
        <v>-0.10299999999999999</v>
      </c>
      <c r="K1130" t="s">
        <v>3254</v>
      </c>
    </row>
    <row r="1131" spans="1:11" x14ac:dyDescent="0.35">
      <c r="A1131" s="3" t="s">
        <v>22</v>
      </c>
      <c r="B1131" s="3">
        <v>3</v>
      </c>
      <c r="C1131" s="3">
        <v>7</v>
      </c>
      <c r="D1131" s="3" t="s">
        <v>9</v>
      </c>
      <c r="E1131" s="4" t="s">
        <v>23</v>
      </c>
      <c r="F1131" s="4" t="s">
        <v>21</v>
      </c>
      <c r="G1131" s="8">
        <v>7407969</v>
      </c>
      <c r="H1131" s="8">
        <v>7009941</v>
      </c>
      <c r="I1131" s="8">
        <v>-398028</v>
      </c>
      <c r="J1131" s="9">
        <v>-5.3999999999999999E-2</v>
      </c>
      <c r="K1131" t="s">
        <v>3254</v>
      </c>
    </row>
    <row r="1132" spans="1:11" x14ac:dyDescent="0.35">
      <c r="A1132" s="3" t="s">
        <v>177</v>
      </c>
      <c r="B1132" s="3">
        <v>27</v>
      </c>
      <c r="C1132" s="3">
        <v>32</v>
      </c>
      <c r="D1132" s="3" t="s">
        <v>121</v>
      </c>
      <c r="E1132" s="4" t="s">
        <v>178</v>
      </c>
      <c r="F1132" s="4" t="s">
        <v>14</v>
      </c>
      <c r="G1132" s="8">
        <v>3125666</v>
      </c>
      <c r="H1132" s="8">
        <v>2729125</v>
      </c>
      <c r="I1132" s="8">
        <v>-396541</v>
      </c>
      <c r="J1132" s="9">
        <v>-0.127</v>
      </c>
      <c r="K1132" t="s">
        <v>3254</v>
      </c>
    </row>
    <row r="1133" spans="1:11" x14ac:dyDescent="0.35">
      <c r="A1133" s="3" t="s">
        <v>1992</v>
      </c>
      <c r="B1133" s="3">
        <v>18</v>
      </c>
      <c r="C1133" s="3">
        <v>46</v>
      </c>
      <c r="D1133" s="3" t="s">
        <v>1980</v>
      </c>
      <c r="E1133" s="4" t="s">
        <v>1993</v>
      </c>
      <c r="F1133" s="4" t="s">
        <v>14</v>
      </c>
      <c r="G1133" s="8">
        <v>5106720</v>
      </c>
      <c r="H1133" s="8">
        <v>4710597</v>
      </c>
      <c r="I1133" s="8">
        <v>-396123</v>
      </c>
      <c r="J1133" s="9">
        <v>-7.8E-2</v>
      </c>
      <c r="K1133" t="s">
        <v>3254</v>
      </c>
    </row>
    <row r="1134" spans="1:11" x14ac:dyDescent="0.35">
      <c r="A1134" s="3" t="s">
        <v>283</v>
      </c>
      <c r="B1134" s="3">
        <v>4</v>
      </c>
      <c r="C1134" s="3">
        <v>8</v>
      </c>
      <c r="D1134" s="3" t="s">
        <v>243</v>
      </c>
      <c r="E1134" s="4" t="s">
        <v>284</v>
      </c>
      <c r="F1134" s="4" t="s">
        <v>21</v>
      </c>
      <c r="G1134" s="8">
        <v>4258964</v>
      </c>
      <c r="H1134" s="8">
        <v>3864021</v>
      </c>
      <c r="I1134" s="8">
        <v>-394943</v>
      </c>
      <c r="J1134" s="9">
        <v>-9.2999999999999999E-2</v>
      </c>
      <c r="K1134" t="s">
        <v>3254</v>
      </c>
    </row>
    <row r="1135" spans="1:11" x14ac:dyDescent="0.35">
      <c r="A1135" s="3" t="s">
        <v>2864</v>
      </c>
      <c r="B1135" s="3">
        <v>9</v>
      </c>
      <c r="C1135" s="3">
        <v>16</v>
      </c>
      <c r="D1135" s="3" t="s">
        <v>2790</v>
      </c>
      <c r="E1135" s="4" t="s">
        <v>2865</v>
      </c>
      <c r="F1135" s="4" t="s">
        <v>21</v>
      </c>
      <c r="G1135" s="8">
        <v>6908579</v>
      </c>
      <c r="H1135" s="8">
        <v>6514004</v>
      </c>
      <c r="I1135" s="8">
        <v>-394575</v>
      </c>
      <c r="J1135" s="9">
        <v>-5.7000000000000002E-2</v>
      </c>
      <c r="K1135" t="s">
        <v>3254</v>
      </c>
    </row>
    <row r="1136" spans="1:11" x14ac:dyDescent="0.35">
      <c r="A1136" s="3" t="s">
        <v>2378</v>
      </c>
      <c r="B1136" s="3">
        <v>5</v>
      </c>
      <c r="C1136" s="3">
        <v>9</v>
      </c>
      <c r="D1136" s="3" t="s">
        <v>2354</v>
      </c>
      <c r="E1136" s="4" t="s">
        <v>2379</v>
      </c>
      <c r="F1136" s="4" t="s">
        <v>11</v>
      </c>
      <c r="G1136" s="8">
        <v>3212481</v>
      </c>
      <c r="H1136" s="8">
        <v>2817922</v>
      </c>
      <c r="I1136" s="8">
        <v>-394559</v>
      </c>
      <c r="J1136" s="9">
        <v>-0.123</v>
      </c>
      <c r="K1136" t="s">
        <v>3254</v>
      </c>
    </row>
    <row r="1137" spans="1:11" x14ac:dyDescent="0.35">
      <c r="A1137" s="3" t="s">
        <v>1276</v>
      </c>
      <c r="B1137" s="3">
        <v>15</v>
      </c>
      <c r="C1137" s="3">
        <v>39</v>
      </c>
      <c r="D1137" s="3" t="s">
        <v>1268</v>
      </c>
      <c r="E1137" s="4" t="s">
        <v>1277</v>
      </c>
      <c r="F1137" s="4" t="s">
        <v>11</v>
      </c>
      <c r="G1137" s="8">
        <v>6188286</v>
      </c>
      <c r="H1137" s="8">
        <v>5794949</v>
      </c>
      <c r="I1137" s="8">
        <v>-393337</v>
      </c>
      <c r="J1137" s="9">
        <v>-6.4000000000000001E-2</v>
      </c>
      <c r="K1137" t="s">
        <v>3254</v>
      </c>
    </row>
    <row r="1138" spans="1:11" x14ac:dyDescent="0.35">
      <c r="A1138" s="3" t="s">
        <v>1665</v>
      </c>
      <c r="B1138" s="3">
        <v>26</v>
      </c>
      <c r="C1138" s="3">
        <v>23</v>
      </c>
      <c r="D1138" s="3" t="s">
        <v>1633</v>
      </c>
      <c r="E1138" s="4" t="s">
        <v>1666</v>
      </c>
      <c r="F1138" s="4" t="s">
        <v>26</v>
      </c>
      <c r="G1138" s="8">
        <v>6659413</v>
      </c>
      <c r="H1138" s="8">
        <v>6266320</v>
      </c>
      <c r="I1138" s="8">
        <v>-393093</v>
      </c>
      <c r="J1138" s="9">
        <v>-5.8999999999999997E-2</v>
      </c>
      <c r="K1138" t="s">
        <v>3254</v>
      </c>
    </row>
    <row r="1139" spans="1:11" x14ac:dyDescent="0.35">
      <c r="A1139" s="3" t="s">
        <v>1856</v>
      </c>
      <c r="B1139" s="3">
        <v>17</v>
      </c>
      <c r="C1139" s="3">
        <v>41</v>
      </c>
      <c r="D1139" s="3" t="s">
        <v>1834</v>
      </c>
      <c r="E1139" s="4" t="s">
        <v>1857</v>
      </c>
      <c r="F1139" s="4" t="s">
        <v>21</v>
      </c>
      <c r="G1139" s="8">
        <v>5113210</v>
      </c>
      <c r="H1139" s="8">
        <v>4720584</v>
      </c>
      <c r="I1139" s="8">
        <v>-392626</v>
      </c>
      <c r="J1139" s="9">
        <v>-7.6999999999999999E-2</v>
      </c>
      <c r="K1139" t="s">
        <v>3254</v>
      </c>
    </row>
    <row r="1140" spans="1:11" x14ac:dyDescent="0.35">
      <c r="A1140" s="3" t="s">
        <v>1308</v>
      </c>
      <c r="B1140" s="3">
        <v>15</v>
      </c>
      <c r="C1140" s="3">
        <v>39</v>
      </c>
      <c r="D1140" s="3" t="s">
        <v>1268</v>
      </c>
      <c r="E1140" s="4" t="s">
        <v>1309</v>
      </c>
      <c r="F1140" s="4" t="s">
        <v>21</v>
      </c>
      <c r="G1140" s="8">
        <v>10221017</v>
      </c>
      <c r="H1140" s="8">
        <v>9828870</v>
      </c>
      <c r="I1140" s="8">
        <v>-392147</v>
      </c>
      <c r="J1140" s="9">
        <v>-3.7999999999999999E-2</v>
      </c>
      <c r="K1140" t="s">
        <v>3254</v>
      </c>
    </row>
    <row r="1141" spans="1:11" x14ac:dyDescent="0.35">
      <c r="A1141" s="3" t="s">
        <v>242</v>
      </c>
      <c r="B1141" s="3">
        <v>4</v>
      </c>
      <c r="C1141" s="3">
        <v>8</v>
      </c>
      <c r="D1141" s="3" t="s">
        <v>243</v>
      </c>
      <c r="E1141" s="4" t="s">
        <v>244</v>
      </c>
      <c r="F1141" s="4" t="s">
        <v>11</v>
      </c>
      <c r="G1141" s="8">
        <v>5964470</v>
      </c>
      <c r="H1141" s="8">
        <v>5575404</v>
      </c>
      <c r="I1141" s="8">
        <v>-389066</v>
      </c>
      <c r="J1141" s="9">
        <v>-6.5000000000000002E-2</v>
      </c>
      <c r="K1141" t="s">
        <v>3254</v>
      </c>
    </row>
    <row r="1142" spans="1:11" x14ac:dyDescent="0.35">
      <c r="A1142" s="3" t="s">
        <v>1437</v>
      </c>
      <c r="B1142" s="3">
        <v>13</v>
      </c>
      <c r="C1142" s="3">
        <v>35</v>
      </c>
      <c r="D1142" s="3" t="s">
        <v>1421</v>
      </c>
      <c r="E1142" s="4" t="s">
        <v>1438</v>
      </c>
      <c r="F1142" s="4" t="s">
        <v>21</v>
      </c>
      <c r="G1142" s="8">
        <v>7002323</v>
      </c>
      <c r="H1142" s="8">
        <v>6613760</v>
      </c>
      <c r="I1142" s="8">
        <v>-388563</v>
      </c>
      <c r="J1142" s="9">
        <v>-5.5E-2</v>
      </c>
      <c r="K1142" t="s">
        <v>3254</v>
      </c>
    </row>
    <row r="1143" spans="1:11" x14ac:dyDescent="0.35">
      <c r="A1143" s="3" t="s">
        <v>1226</v>
      </c>
      <c r="B1143" s="3">
        <v>14</v>
      </c>
      <c r="C1143" s="3">
        <v>34</v>
      </c>
      <c r="D1143" s="3" t="s">
        <v>1194</v>
      </c>
      <c r="E1143" s="4" t="s">
        <v>1227</v>
      </c>
      <c r="F1143" s="4" t="s">
        <v>1228</v>
      </c>
      <c r="G1143" s="8">
        <v>2637495</v>
      </c>
      <c r="H1143" s="8">
        <v>2250897</v>
      </c>
      <c r="I1143" s="8">
        <v>-386598</v>
      </c>
      <c r="J1143" s="9">
        <v>-0.14699999999999999</v>
      </c>
      <c r="K1143" t="s">
        <v>3254</v>
      </c>
    </row>
    <row r="1144" spans="1:11" x14ac:dyDescent="0.35">
      <c r="A1144" s="3" t="s">
        <v>1801</v>
      </c>
      <c r="B1144" s="3">
        <v>2</v>
      </c>
      <c r="C1144" s="3">
        <v>1</v>
      </c>
      <c r="D1144" s="3" t="s">
        <v>1739</v>
      </c>
      <c r="E1144" s="4" t="s">
        <v>1802</v>
      </c>
      <c r="F1144" s="4" t="s">
        <v>26</v>
      </c>
      <c r="G1144" s="8">
        <v>9483125</v>
      </c>
      <c r="H1144" s="8">
        <v>9097309</v>
      </c>
      <c r="I1144" s="8">
        <v>-385816</v>
      </c>
      <c r="J1144" s="9">
        <v>-4.1000000000000002E-2</v>
      </c>
      <c r="K1144" t="s">
        <v>3254</v>
      </c>
    </row>
    <row r="1145" spans="1:11" x14ac:dyDescent="0.35">
      <c r="A1145" s="3" t="s">
        <v>319</v>
      </c>
      <c r="B1145" s="3">
        <v>7</v>
      </c>
      <c r="C1145" s="3">
        <v>8</v>
      </c>
      <c r="D1145" s="3" t="s">
        <v>243</v>
      </c>
      <c r="E1145" s="4" t="s">
        <v>320</v>
      </c>
      <c r="F1145" s="4" t="s">
        <v>21</v>
      </c>
      <c r="G1145" s="8">
        <v>6645356</v>
      </c>
      <c r="H1145" s="8">
        <v>6260024</v>
      </c>
      <c r="I1145" s="8">
        <v>-385332</v>
      </c>
      <c r="J1145" s="9">
        <v>-5.8000000000000003E-2</v>
      </c>
      <c r="K1145" t="s">
        <v>3254</v>
      </c>
    </row>
    <row r="1146" spans="1:11" x14ac:dyDescent="0.35">
      <c r="A1146" s="3" t="s">
        <v>845</v>
      </c>
      <c r="B1146" s="3">
        <v>6</v>
      </c>
      <c r="C1146" s="3">
        <v>10</v>
      </c>
      <c r="D1146" s="3" t="s">
        <v>813</v>
      </c>
      <c r="E1146" s="4" t="s">
        <v>846</v>
      </c>
      <c r="F1146" s="4" t="s">
        <v>14</v>
      </c>
      <c r="G1146" s="8">
        <v>5239811</v>
      </c>
      <c r="H1146" s="8">
        <v>4854549</v>
      </c>
      <c r="I1146" s="8">
        <v>-385262</v>
      </c>
      <c r="J1146" s="9">
        <v>-7.3999999999999996E-2</v>
      </c>
      <c r="K1146" t="s">
        <v>3254</v>
      </c>
    </row>
    <row r="1147" spans="1:11" x14ac:dyDescent="0.35">
      <c r="A1147" s="3" t="s">
        <v>2270</v>
      </c>
      <c r="B1147" s="3">
        <v>2</v>
      </c>
      <c r="C1147" s="3">
        <v>4</v>
      </c>
      <c r="D1147" s="3" t="s">
        <v>2258</v>
      </c>
      <c r="E1147" s="4" t="s">
        <v>2271</v>
      </c>
      <c r="F1147" s="4" t="s">
        <v>11</v>
      </c>
      <c r="G1147" s="8">
        <v>3191832</v>
      </c>
      <c r="H1147" s="8">
        <v>2806631</v>
      </c>
      <c r="I1147" s="8">
        <v>-385201</v>
      </c>
      <c r="J1147" s="9">
        <v>-0.121</v>
      </c>
      <c r="K1147" t="s">
        <v>3254</v>
      </c>
    </row>
    <row r="1148" spans="1:11" x14ac:dyDescent="0.35">
      <c r="A1148" s="3" t="s">
        <v>55</v>
      </c>
      <c r="B1148" s="3">
        <v>6</v>
      </c>
      <c r="C1148" s="3">
        <v>7</v>
      </c>
      <c r="D1148" s="3" t="s">
        <v>9</v>
      </c>
      <c r="E1148" s="4" t="s">
        <v>56</v>
      </c>
      <c r="F1148" s="4" t="s">
        <v>26</v>
      </c>
      <c r="G1148" s="8">
        <v>6621353</v>
      </c>
      <c r="H1148" s="8">
        <v>6236991</v>
      </c>
      <c r="I1148" s="8">
        <v>-384362</v>
      </c>
      <c r="J1148" s="9">
        <v>-5.8000000000000003E-2</v>
      </c>
      <c r="K1148" t="s">
        <v>3254</v>
      </c>
    </row>
    <row r="1149" spans="1:11" x14ac:dyDescent="0.35">
      <c r="A1149" s="3" t="s">
        <v>394</v>
      </c>
      <c r="B1149" s="3">
        <v>19</v>
      </c>
      <c r="C1149" s="3">
        <v>42</v>
      </c>
      <c r="D1149" s="3" t="s">
        <v>352</v>
      </c>
      <c r="E1149" s="4" t="s">
        <v>395</v>
      </c>
      <c r="F1149" s="4" t="s">
        <v>21</v>
      </c>
      <c r="G1149" s="8">
        <v>6113287</v>
      </c>
      <c r="H1149" s="8">
        <v>5729006</v>
      </c>
      <c r="I1149" s="8">
        <v>-384281</v>
      </c>
      <c r="J1149" s="9">
        <v>-6.3E-2</v>
      </c>
      <c r="K1149" t="s">
        <v>3254</v>
      </c>
    </row>
    <row r="1150" spans="1:11" x14ac:dyDescent="0.35">
      <c r="A1150" s="3" t="s">
        <v>2249</v>
      </c>
      <c r="B1150" s="3">
        <v>26</v>
      </c>
      <c r="C1150" s="3">
        <v>19</v>
      </c>
      <c r="D1150" s="3" t="s">
        <v>2205</v>
      </c>
      <c r="E1150" s="4" t="s">
        <v>2250</v>
      </c>
      <c r="F1150" s="4" t="s">
        <v>21</v>
      </c>
      <c r="G1150" s="8">
        <v>4518326</v>
      </c>
      <c r="H1150" s="8">
        <v>4134507</v>
      </c>
      <c r="I1150" s="8">
        <v>-383819</v>
      </c>
      <c r="J1150" s="9">
        <v>-8.5000000000000006E-2</v>
      </c>
      <c r="K1150" t="s">
        <v>3254</v>
      </c>
    </row>
    <row r="1151" spans="1:11" x14ac:dyDescent="0.35">
      <c r="A1151" s="3" t="s">
        <v>1898</v>
      </c>
      <c r="B1151" s="3">
        <v>23</v>
      </c>
      <c r="C1151" s="3">
        <v>41</v>
      </c>
      <c r="D1151" s="3" t="s">
        <v>1834</v>
      </c>
      <c r="E1151" s="4" t="s">
        <v>1899</v>
      </c>
      <c r="F1151" s="4" t="s">
        <v>26</v>
      </c>
      <c r="G1151" s="8">
        <v>7997672</v>
      </c>
      <c r="H1151" s="8">
        <v>7614967</v>
      </c>
      <c r="I1151" s="8">
        <v>-382705</v>
      </c>
      <c r="J1151" s="9">
        <v>-4.8000000000000001E-2</v>
      </c>
      <c r="K1151" t="s">
        <v>3254</v>
      </c>
    </row>
    <row r="1152" spans="1:11" x14ac:dyDescent="0.35">
      <c r="A1152" s="3" t="s">
        <v>1919</v>
      </c>
      <c r="B1152" s="3">
        <v>2</v>
      </c>
      <c r="C1152" s="3">
        <v>5</v>
      </c>
      <c r="D1152" s="3" t="s">
        <v>1907</v>
      </c>
      <c r="E1152" s="4" t="s">
        <v>1920</v>
      </c>
      <c r="F1152" s="4" t="s">
        <v>21</v>
      </c>
      <c r="G1152" s="8">
        <v>6291601</v>
      </c>
      <c r="H1152" s="8">
        <v>5908979</v>
      </c>
      <c r="I1152" s="8">
        <v>-382622</v>
      </c>
      <c r="J1152" s="9">
        <v>-6.0999999999999999E-2</v>
      </c>
      <c r="K1152" t="s">
        <v>3254</v>
      </c>
    </row>
    <row r="1153" spans="1:11" x14ac:dyDescent="0.35">
      <c r="A1153" s="3" t="s">
        <v>157</v>
      </c>
      <c r="B1153" s="3">
        <v>27</v>
      </c>
      <c r="C1153" s="3">
        <v>32</v>
      </c>
      <c r="D1153" s="3" t="s">
        <v>121</v>
      </c>
      <c r="E1153" s="4" t="s">
        <v>158</v>
      </c>
      <c r="F1153" s="4" t="s">
        <v>21</v>
      </c>
      <c r="G1153" s="8">
        <v>4624067</v>
      </c>
      <c r="H1153" s="8">
        <v>4241780</v>
      </c>
      <c r="I1153" s="8">
        <v>-382287</v>
      </c>
      <c r="J1153" s="9">
        <v>-8.3000000000000004E-2</v>
      </c>
      <c r="K1153" t="s">
        <v>3254</v>
      </c>
    </row>
    <row r="1154" spans="1:11" x14ac:dyDescent="0.35">
      <c r="A1154" s="3" t="s">
        <v>1241</v>
      </c>
      <c r="B1154" s="3">
        <v>24</v>
      </c>
      <c r="C1154" s="3">
        <v>34</v>
      </c>
      <c r="D1154" s="3" t="s">
        <v>1194</v>
      </c>
      <c r="E1154" s="4" t="s">
        <v>1242</v>
      </c>
      <c r="F1154" s="4" t="s">
        <v>21</v>
      </c>
      <c r="G1154" s="8">
        <v>7187885</v>
      </c>
      <c r="H1154" s="8">
        <v>6806142</v>
      </c>
      <c r="I1154" s="8">
        <v>-381743</v>
      </c>
      <c r="J1154" s="9">
        <v>-5.2999999999999999E-2</v>
      </c>
      <c r="K1154" t="s">
        <v>3254</v>
      </c>
    </row>
    <row r="1155" spans="1:11" x14ac:dyDescent="0.35">
      <c r="A1155" s="3" t="s">
        <v>1074</v>
      </c>
      <c r="B1155" s="3">
        <v>10</v>
      </c>
      <c r="C1155" s="3">
        <v>15</v>
      </c>
      <c r="D1155" s="3" t="s">
        <v>1040</v>
      </c>
      <c r="E1155" s="4" t="s">
        <v>1075</v>
      </c>
      <c r="F1155" s="4" t="s">
        <v>11</v>
      </c>
      <c r="G1155" s="8">
        <v>4902088</v>
      </c>
      <c r="H1155" s="8">
        <v>4520615</v>
      </c>
      <c r="I1155" s="8">
        <v>-381473</v>
      </c>
      <c r="J1155" s="9">
        <v>-7.8E-2</v>
      </c>
      <c r="K1155" t="s">
        <v>3254</v>
      </c>
    </row>
    <row r="1156" spans="1:11" x14ac:dyDescent="0.35">
      <c r="A1156" s="3" t="s">
        <v>175</v>
      </c>
      <c r="B1156" s="3">
        <v>27</v>
      </c>
      <c r="C1156" s="3">
        <v>32</v>
      </c>
      <c r="D1156" s="3" t="s">
        <v>121</v>
      </c>
      <c r="E1156" s="4" t="s">
        <v>176</v>
      </c>
      <c r="F1156" s="4" t="s">
        <v>21</v>
      </c>
      <c r="G1156" s="8">
        <v>7672582</v>
      </c>
      <c r="H1156" s="8">
        <v>7291457</v>
      </c>
      <c r="I1156" s="8">
        <v>-381125</v>
      </c>
      <c r="J1156" s="9">
        <v>-0.05</v>
      </c>
      <c r="K1156" t="s">
        <v>3254</v>
      </c>
    </row>
    <row r="1157" spans="1:11" x14ac:dyDescent="0.35">
      <c r="A1157" s="3" t="s">
        <v>718</v>
      </c>
      <c r="B1157" s="3">
        <v>29</v>
      </c>
      <c r="C1157" s="3">
        <v>31</v>
      </c>
      <c r="D1157" s="3" t="s">
        <v>672</v>
      </c>
      <c r="E1157" s="4" t="s">
        <v>719</v>
      </c>
      <c r="F1157" s="4" t="s">
        <v>21</v>
      </c>
      <c r="G1157" s="8">
        <v>3711327</v>
      </c>
      <c r="H1157" s="8">
        <v>3331397</v>
      </c>
      <c r="I1157" s="8">
        <v>-379930</v>
      </c>
      <c r="J1157" s="9">
        <v>-0.10199999999999999</v>
      </c>
      <c r="K1157" t="s">
        <v>3254</v>
      </c>
    </row>
    <row r="1158" spans="1:11" x14ac:dyDescent="0.35">
      <c r="A1158" s="3" t="s">
        <v>2716</v>
      </c>
      <c r="B1158" s="3">
        <v>10</v>
      </c>
      <c r="C1158" s="3">
        <v>14</v>
      </c>
      <c r="D1158" s="3" t="s">
        <v>2686</v>
      </c>
      <c r="E1158" s="4" t="s">
        <v>2717</v>
      </c>
      <c r="F1158" s="4" t="s">
        <v>21</v>
      </c>
      <c r="G1158" s="8">
        <v>4796612</v>
      </c>
      <c r="H1158" s="8">
        <v>4417593</v>
      </c>
      <c r="I1158" s="8">
        <v>-379019</v>
      </c>
      <c r="J1158" s="9">
        <v>-7.9000000000000001E-2</v>
      </c>
      <c r="K1158" t="s">
        <v>3254</v>
      </c>
    </row>
    <row r="1159" spans="1:11" x14ac:dyDescent="0.35">
      <c r="A1159" s="3" t="s">
        <v>815</v>
      </c>
      <c r="B1159" s="3">
        <v>6</v>
      </c>
      <c r="C1159" s="3">
        <v>10</v>
      </c>
      <c r="D1159" s="3" t="s">
        <v>813</v>
      </c>
      <c r="E1159" s="4" t="s">
        <v>816</v>
      </c>
      <c r="F1159" s="4" t="s">
        <v>21</v>
      </c>
      <c r="G1159" s="8">
        <v>3651929</v>
      </c>
      <c r="H1159" s="8">
        <v>3273148</v>
      </c>
      <c r="I1159" s="8">
        <v>-378781</v>
      </c>
      <c r="J1159" s="9">
        <v>-0.104</v>
      </c>
      <c r="K1159" t="s">
        <v>3254</v>
      </c>
    </row>
    <row r="1160" spans="1:11" x14ac:dyDescent="0.35">
      <c r="A1160" s="3" t="s">
        <v>1653</v>
      </c>
      <c r="B1160" s="3">
        <v>26</v>
      </c>
      <c r="C1160" s="3">
        <v>23</v>
      </c>
      <c r="D1160" s="3" t="s">
        <v>1633</v>
      </c>
      <c r="E1160" s="4" t="s">
        <v>1654</v>
      </c>
      <c r="F1160" s="4" t="s">
        <v>21</v>
      </c>
      <c r="G1160" s="8">
        <v>6947951</v>
      </c>
      <c r="H1160" s="8">
        <v>6569407</v>
      </c>
      <c r="I1160" s="8">
        <v>-378544</v>
      </c>
      <c r="J1160" s="9">
        <v>-5.3999999999999999E-2</v>
      </c>
      <c r="K1160" t="s">
        <v>3254</v>
      </c>
    </row>
    <row r="1161" spans="1:11" x14ac:dyDescent="0.35">
      <c r="A1161" s="3" t="s">
        <v>1451</v>
      </c>
      <c r="B1161" s="3">
        <v>17</v>
      </c>
      <c r="C1161" s="3">
        <v>35</v>
      </c>
      <c r="D1161" s="3" t="s">
        <v>1421</v>
      </c>
      <c r="E1161" s="4" t="s">
        <v>1452</v>
      </c>
      <c r="F1161" s="4" t="s">
        <v>11</v>
      </c>
      <c r="G1161" s="8">
        <v>4100947</v>
      </c>
      <c r="H1161" s="8">
        <v>3722762</v>
      </c>
      <c r="I1161" s="8">
        <v>-378185</v>
      </c>
      <c r="J1161" s="9">
        <v>-9.1999999999999998E-2</v>
      </c>
      <c r="K1161" t="s">
        <v>3254</v>
      </c>
    </row>
    <row r="1162" spans="1:11" x14ac:dyDescent="0.35">
      <c r="A1162" s="3" t="s">
        <v>1797</v>
      </c>
      <c r="B1162" s="3">
        <v>2</v>
      </c>
      <c r="C1162" s="3">
        <v>1</v>
      </c>
      <c r="D1162" s="3" t="s">
        <v>1739</v>
      </c>
      <c r="E1162" s="4" t="s">
        <v>1798</v>
      </c>
      <c r="F1162" s="4" t="s">
        <v>21</v>
      </c>
      <c r="G1162" s="8">
        <v>9651063</v>
      </c>
      <c r="H1162" s="8">
        <v>9273264</v>
      </c>
      <c r="I1162" s="8">
        <v>-377799</v>
      </c>
      <c r="J1162" s="9">
        <v>-3.9E-2</v>
      </c>
      <c r="K1162" t="s">
        <v>3254</v>
      </c>
    </row>
    <row r="1163" spans="1:11" x14ac:dyDescent="0.35">
      <c r="A1163" s="3" t="s">
        <v>971</v>
      </c>
      <c r="B1163" s="3">
        <v>8</v>
      </c>
      <c r="C1163" s="3">
        <v>18</v>
      </c>
      <c r="D1163" s="3" t="s">
        <v>965</v>
      </c>
      <c r="E1163" s="4" t="s">
        <v>972</v>
      </c>
      <c r="F1163" s="4" t="s">
        <v>11</v>
      </c>
      <c r="G1163" s="8">
        <v>5364865</v>
      </c>
      <c r="H1163" s="8">
        <v>4988421</v>
      </c>
      <c r="I1163" s="8">
        <v>-376444</v>
      </c>
      <c r="J1163" s="9">
        <v>-7.0000000000000007E-2</v>
      </c>
      <c r="K1163" t="s">
        <v>3254</v>
      </c>
    </row>
    <row r="1164" spans="1:11" x14ac:dyDescent="0.35">
      <c r="A1164" s="3" t="s">
        <v>1126</v>
      </c>
      <c r="B1164" s="3">
        <v>25</v>
      </c>
      <c r="C1164" s="3">
        <v>24</v>
      </c>
      <c r="D1164" s="3" t="s">
        <v>1127</v>
      </c>
      <c r="E1164" s="4" t="s">
        <v>1128</v>
      </c>
      <c r="F1164" s="4" t="s">
        <v>14</v>
      </c>
      <c r="G1164" s="8">
        <v>4675987</v>
      </c>
      <c r="H1164" s="8">
        <v>4300114</v>
      </c>
      <c r="I1164" s="8">
        <v>-375873</v>
      </c>
      <c r="J1164" s="9">
        <v>-0.08</v>
      </c>
      <c r="K1164" t="s">
        <v>3254</v>
      </c>
    </row>
    <row r="1165" spans="1:11" x14ac:dyDescent="0.35">
      <c r="A1165" s="3" t="s">
        <v>633</v>
      </c>
      <c r="B1165" s="3">
        <v>3</v>
      </c>
      <c r="C1165" s="3">
        <v>6</v>
      </c>
      <c r="D1165" s="3" t="s">
        <v>613</v>
      </c>
      <c r="E1165" s="4" t="s">
        <v>634</v>
      </c>
      <c r="F1165" s="4" t="s">
        <v>14</v>
      </c>
      <c r="G1165" s="8">
        <v>3391459</v>
      </c>
      <c r="H1165" s="8">
        <v>3015677</v>
      </c>
      <c r="I1165" s="8">
        <v>-375782</v>
      </c>
      <c r="J1165" s="9">
        <v>-0.111</v>
      </c>
      <c r="K1165" t="s">
        <v>3254</v>
      </c>
    </row>
    <row r="1166" spans="1:11" x14ac:dyDescent="0.35">
      <c r="A1166" s="3" t="s">
        <v>2671</v>
      </c>
      <c r="B1166" s="3">
        <v>12</v>
      </c>
      <c r="C1166" s="3">
        <v>17</v>
      </c>
      <c r="D1166" s="3" t="s">
        <v>2565</v>
      </c>
      <c r="E1166" s="5" t="s">
        <v>2672</v>
      </c>
      <c r="F1166" s="4" t="s">
        <v>21</v>
      </c>
      <c r="G1166" s="8">
        <v>4515900</v>
      </c>
      <c r="H1166" s="8">
        <v>4143135</v>
      </c>
      <c r="I1166" s="8">
        <v>-372765</v>
      </c>
      <c r="J1166" s="9">
        <v>-8.3000000000000004E-2</v>
      </c>
      <c r="K1166" t="s">
        <v>3254</v>
      </c>
    </row>
    <row r="1167" spans="1:11" x14ac:dyDescent="0.35">
      <c r="A1167" s="3" t="s">
        <v>2247</v>
      </c>
      <c r="B1167" s="3">
        <v>26</v>
      </c>
      <c r="C1167" s="3">
        <v>19</v>
      </c>
      <c r="D1167" s="3" t="s">
        <v>2205</v>
      </c>
      <c r="E1167" s="4" t="s">
        <v>2248</v>
      </c>
      <c r="F1167" s="4" t="s">
        <v>21</v>
      </c>
      <c r="G1167" s="8">
        <v>5630522</v>
      </c>
      <c r="H1167" s="8">
        <v>5258331</v>
      </c>
      <c r="I1167" s="8">
        <v>-372191</v>
      </c>
      <c r="J1167" s="9">
        <v>-6.6000000000000003E-2</v>
      </c>
      <c r="K1167" t="s">
        <v>3254</v>
      </c>
    </row>
    <row r="1168" spans="1:11" x14ac:dyDescent="0.35">
      <c r="A1168" s="3" t="s">
        <v>17</v>
      </c>
      <c r="B1168" s="3">
        <v>3</v>
      </c>
      <c r="C1168" s="3">
        <v>7</v>
      </c>
      <c r="D1168" s="3" t="s">
        <v>9</v>
      </c>
      <c r="E1168" s="4" t="s">
        <v>18</v>
      </c>
      <c r="F1168" s="4" t="s">
        <v>14</v>
      </c>
      <c r="G1168" s="8">
        <v>3876994</v>
      </c>
      <c r="H1168" s="8">
        <v>3506374</v>
      </c>
      <c r="I1168" s="8">
        <v>-370620</v>
      </c>
      <c r="J1168" s="9">
        <v>-9.6000000000000002E-2</v>
      </c>
      <c r="K1168" t="s">
        <v>3254</v>
      </c>
    </row>
    <row r="1169" spans="1:11" x14ac:dyDescent="0.35">
      <c r="A1169" s="3" t="s">
        <v>1007</v>
      </c>
      <c r="B1169" s="3">
        <v>8</v>
      </c>
      <c r="C1169" s="3">
        <v>18</v>
      </c>
      <c r="D1169" s="3" t="s">
        <v>965</v>
      </c>
      <c r="E1169" s="4" t="s">
        <v>1008</v>
      </c>
      <c r="F1169" s="4" t="s">
        <v>11</v>
      </c>
      <c r="G1169" s="8">
        <v>3530603</v>
      </c>
      <c r="H1169" s="8">
        <v>3160739</v>
      </c>
      <c r="I1169" s="8">
        <v>-369864</v>
      </c>
      <c r="J1169" s="9">
        <v>-0.105</v>
      </c>
      <c r="K1169" t="s">
        <v>3254</v>
      </c>
    </row>
    <row r="1170" spans="1:11" x14ac:dyDescent="0.35">
      <c r="A1170" s="3" t="s">
        <v>2028</v>
      </c>
      <c r="B1170" s="3">
        <v>22</v>
      </c>
      <c r="C1170" s="3">
        <v>46</v>
      </c>
      <c r="D1170" s="3" t="s">
        <v>1980</v>
      </c>
      <c r="E1170" s="4" t="s">
        <v>2029</v>
      </c>
      <c r="F1170" s="4" t="s">
        <v>21</v>
      </c>
      <c r="G1170" s="8">
        <v>6329059</v>
      </c>
      <c r="H1170" s="8">
        <v>5959337</v>
      </c>
      <c r="I1170" s="8">
        <v>-369722</v>
      </c>
      <c r="J1170" s="9">
        <v>-5.8000000000000003E-2</v>
      </c>
      <c r="K1170" t="s">
        <v>3254</v>
      </c>
    </row>
    <row r="1171" spans="1:11" x14ac:dyDescent="0.35">
      <c r="A1171" s="3" t="s">
        <v>41</v>
      </c>
      <c r="B1171" s="3">
        <v>6</v>
      </c>
      <c r="C1171" s="3">
        <v>7</v>
      </c>
      <c r="D1171" s="3" t="s">
        <v>9</v>
      </c>
      <c r="E1171" s="4" t="s">
        <v>42</v>
      </c>
      <c r="F1171" s="4" t="s">
        <v>29</v>
      </c>
      <c r="G1171" s="8">
        <v>8129271</v>
      </c>
      <c r="H1171" s="8">
        <v>7760504</v>
      </c>
      <c r="I1171" s="8">
        <v>-368767</v>
      </c>
      <c r="J1171" s="9">
        <v>-4.4999999999999998E-2</v>
      </c>
      <c r="K1171" t="s">
        <v>3254</v>
      </c>
    </row>
    <row r="1172" spans="1:11" x14ac:dyDescent="0.35">
      <c r="A1172" s="3" t="s">
        <v>2398</v>
      </c>
      <c r="B1172" s="3">
        <v>5</v>
      </c>
      <c r="C1172" s="3">
        <v>9</v>
      </c>
      <c r="D1172" s="3" t="s">
        <v>2354</v>
      </c>
      <c r="E1172" s="4" t="s">
        <v>2399</v>
      </c>
      <c r="F1172" s="4" t="s">
        <v>21</v>
      </c>
      <c r="G1172" s="8">
        <v>3715801</v>
      </c>
      <c r="H1172" s="8">
        <v>3348151</v>
      </c>
      <c r="I1172" s="8">
        <v>-367650</v>
      </c>
      <c r="J1172" s="9">
        <v>-9.9000000000000005E-2</v>
      </c>
      <c r="K1172" t="s">
        <v>3254</v>
      </c>
    </row>
    <row r="1173" spans="1:11" x14ac:dyDescent="0.35">
      <c r="A1173" s="3" t="s">
        <v>653</v>
      </c>
      <c r="B1173" s="3">
        <v>3</v>
      </c>
      <c r="C1173" s="3">
        <v>6</v>
      </c>
      <c r="D1173" s="3" t="s">
        <v>613</v>
      </c>
      <c r="E1173" s="4" t="s">
        <v>654</v>
      </c>
      <c r="F1173" s="4" t="s">
        <v>434</v>
      </c>
      <c r="G1173" s="8">
        <v>3634913</v>
      </c>
      <c r="H1173" s="8">
        <v>3267553</v>
      </c>
      <c r="I1173" s="8">
        <v>-367360</v>
      </c>
      <c r="J1173" s="9">
        <v>-0.10100000000000001</v>
      </c>
      <c r="K1173" t="s">
        <v>3254</v>
      </c>
    </row>
    <row r="1174" spans="1:11" x14ac:dyDescent="0.35">
      <c r="A1174" s="3" t="s">
        <v>657</v>
      </c>
      <c r="B1174" s="3">
        <v>3</v>
      </c>
      <c r="C1174" s="3">
        <v>6</v>
      </c>
      <c r="D1174" s="3" t="s">
        <v>613</v>
      </c>
      <c r="E1174" s="4" t="s">
        <v>658</v>
      </c>
      <c r="F1174" s="4" t="s">
        <v>11</v>
      </c>
      <c r="G1174" s="8">
        <v>6169643</v>
      </c>
      <c r="H1174" s="8">
        <v>5804219</v>
      </c>
      <c r="I1174" s="8">
        <v>-365424</v>
      </c>
      <c r="J1174" s="9">
        <v>-5.8999999999999997E-2</v>
      </c>
      <c r="K1174" t="s">
        <v>3254</v>
      </c>
    </row>
    <row r="1175" spans="1:11" x14ac:dyDescent="0.35">
      <c r="A1175" s="3" t="s">
        <v>2152</v>
      </c>
      <c r="B1175" s="3">
        <v>16</v>
      </c>
      <c r="C1175" s="3">
        <v>36</v>
      </c>
      <c r="D1175" s="3" t="s">
        <v>2128</v>
      </c>
      <c r="E1175" s="4" t="s">
        <v>2153</v>
      </c>
      <c r="F1175" s="4" t="s">
        <v>21</v>
      </c>
      <c r="G1175" s="8">
        <v>4288658</v>
      </c>
      <c r="H1175" s="8">
        <v>3923239</v>
      </c>
      <c r="I1175" s="8">
        <v>-365419</v>
      </c>
      <c r="J1175" s="9">
        <v>-8.5000000000000006E-2</v>
      </c>
      <c r="K1175" t="s">
        <v>3254</v>
      </c>
    </row>
    <row r="1176" spans="1:11" x14ac:dyDescent="0.35">
      <c r="A1176" s="3" t="s">
        <v>635</v>
      </c>
      <c r="B1176" s="3">
        <v>3</v>
      </c>
      <c r="C1176" s="3">
        <v>6</v>
      </c>
      <c r="D1176" s="3" t="s">
        <v>613</v>
      </c>
      <c r="E1176" s="4" t="s">
        <v>636</v>
      </c>
      <c r="F1176" s="4" t="s">
        <v>11</v>
      </c>
      <c r="G1176" s="8">
        <v>4304525</v>
      </c>
      <c r="H1176" s="8">
        <v>3939846</v>
      </c>
      <c r="I1176" s="8">
        <v>-364679</v>
      </c>
      <c r="J1176" s="9">
        <v>-8.5000000000000006E-2</v>
      </c>
      <c r="K1176" t="s">
        <v>3254</v>
      </c>
    </row>
    <row r="1177" spans="1:11" x14ac:dyDescent="0.35">
      <c r="A1177" s="3" t="s">
        <v>1864</v>
      </c>
      <c r="B1177" s="3">
        <v>18</v>
      </c>
      <c r="C1177" s="3">
        <v>41</v>
      </c>
      <c r="D1177" s="3" t="s">
        <v>1834</v>
      </c>
      <c r="E1177" s="4" t="s">
        <v>1865</v>
      </c>
      <c r="F1177" s="4" t="s">
        <v>14</v>
      </c>
      <c r="G1177" s="8">
        <v>3024487</v>
      </c>
      <c r="H1177" s="8">
        <v>2660258</v>
      </c>
      <c r="I1177" s="8">
        <v>-364229</v>
      </c>
      <c r="J1177" s="9">
        <v>-0.12</v>
      </c>
      <c r="K1177" t="s">
        <v>3254</v>
      </c>
    </row>
    <row r="1178" spans="1:11" x14ac:dyDescent="0.35">
      <c r="A1178" s="3" t="s">
        <v>2172</v>
      </c>
      <c r="B1178" s="3">
        <v>16</v>
      </c>
      <c r="C1178" s="3">
        <v>36</v>
      </c>
      <c r="D1178" s="3" t="s">
        <v>2128</v>
      </c>
      <c r="E1178" s="4" t="s">
        <v>2173</v>
      </c>
      <c r="F1178" s="4" t="s">
        <v>21</v>
      </c>
      <c r="G1178" s="8">
        <v>4673428</v>
      </c>
      <c r="H1178" s="8">
        <v>4311145</v>
      </c>
      <c r="I1178" s="8">
        <v>-362283</v>
      </c>
      <c r="J1178" s="9">
        <v>-7.8E-2</v>
      </c>
      <c r="K1178" t="s">
        <v>3254</v>
      </c>
    </row>
    <row r="1179" spans="1:11" x14ac:dyDescent="0.35">
      <c r="A1179" s="3" t="s">
        <v>2400</v>
      </c>
      <c r="B1179" s="3">
        <v>5</v>
      </c>
      <c r="C1179" s="3">
        <v>9</v>
      </c>
      <c r="D1179" s="3" t="s">
        <v>2354</v>
      </c>
      <c r="E1179" s="4" t="s">
        <v>2401</v>
      </c>
      <c r="F1179" s="4" t="s">
        <v>21</v>
      </c>
      <c r="G1179" s="8">
        <v>6149422</v>
      </c>
      <c r="H1179" s="8">
        <v>5787147</v>
      </c>
      <c r="I1179" s="8">
        <v>-362275</v>
      </c>
      <c r="J1179" s="9">
        <v>-5.8999999999999997E-2</v>
      </c>
      <c r="K1179" t="s">
        <v>3254</v>
      </c>
    </row>
    <row r="1180" spans="1:11" x14ac:dyDescent="0.35">
      <c r="A1180" s="3" t="s">
        <v>2573</v>
      </c>
      <c r="B1180" s="3">
        <v>7</v>
      </c>
      <c r="C1180" s="3">
        <v>17</v>
      </c>
      <c r="D1180" s="3" t="s">
        <v>2565</v>
      </c>
      <c r="E1180" s="4" t="s">
        <v>2574</v>
      </c>
      <c r="F1180" s="4" t="s">
        <v>11</v>
      </c>
      <c r="G1180" s="8">
        <v>8389316</v>
      </c>
      <c r="H1180" s="8">
        <v>8028178</v>
      </c>
      <c r="I1180" s="8">
        <v>-361138</v>
      </c>
      <c r="J1180" s="9">
        <v>-4.2999999999999997E-2</v>
      </c>
      <c r="K1180" t="s">
        <v>3254</v>
      </c>
    </row>
    <row r="1181" spans="1:11" x14ac:dyDescent="0.35">
      <c r="A1181" s="3" t="s">
        <v>999</v>
      </c>
      <c r="B1181" s="3">
        <v>8</v>
      </c>
      <c r="C1181" s="3">
        <v>18</v>
      </c>
      <c r="D1181" s="3" t="s">
        <v>965</v>
      </c>
      <c r="E1181" s="4" t="s">
        <v>1000</v>
      </c>
      <c r="F1181" s="4" t="s">
        <v>14</v>
      </c>
      <c r="G1181" s="8">
        <v>5273371</v>
      </c>
      <c r="H1181" s="8">
        <v>4912622</v>
      </c>
      <c r="I1181" s="8">
        <v>-360749</v>
      </c>
      <c r="J1181" s="9">
        <v>-6.8000000000000005E-2</v>
      </c>
      <c r="K1181" t="s">
        <v>3254</v>
      </c>
    </row>
    <row r="1182" spans="1:11" x14ac:dyDescent="0.35">
      <c r="A1182" s="3" t="s">
        <v>2560</v>
      </c>
      <c r="B1182" s="3">
        <v>75</v>
      </c>
      <c r="C1182" s="3">
        <v>2</v>
      </c>
      <c r="D1182" s="3" t="s">
        <v>2492</v>
      </c>
      <c r="E1182" s="4" t="s">
        <v>2561</v>
      </c>
      <c r="F1182" s="4" t="s">
        <v>11</v>
      </c>
      <c r="G1182" s="8">
        <v>9552314</v>
      </c>
      <c r="H1182" s="8">
        <v>9193147</v>
      </c>
      <c r="I1182" s="8">
        <v>-359167</v>
      </c>
      <c r="J1182" s="9">
        <v>-3.7999999999999999E-2</v>
      </c>
      <c r="K1182" t="s">
        <v>3254</v>
      </c>
    </row>
    <row r="1183" spans="1:11" x14ac:dyDescent="0.35">
      <c r="A1183" s="3" t="s">
        <v>2410</v>
      </c>
      <c r="B1183" s="3">
        <v>5</v>
      </c>
      <c r="C1183" s="3">
        <v>9</v>
      </c>
      <c r="D1183" s="3" t="s">
        <v>2354</v>
      </c>
      <c r="E1183" s="4" t="s">
        <v>2411</v>
      </c>
      <c r="F1183" s="4" t="s">
        <v>21</v>
      </c>
      <c r="G1183" s="8">
        <v>3279244</v>
      </c>
      <c r="H1183" s="8">
        <v>2923194</v>
      </c>
      <c r="I1183" s="8">
        <v>-356050</v>
      </c>
      <c r="J1183" s="9">
        <v>-0.109</v>
      </c>
      <c r="K1183" t="s">
        <v>3254</v>
      </c>
    </row>
    <row r="1184" spans="1:11" x14ac:dyDescent="0.35">
      <c r="A1184" s="3" t="s">
        <v>253</v>
      </c>
      <c r="B1184" s="3">
        <v>4</v>
      </c>
      <c r="C1184" s="3">
        <v>8</v>
      </c>
      <c r="D1184" s="3" t="s">
        <v>243</v>
      </c>
      <c r="E1184" s="4" t="s">
        <v>254</v>
      </c>
      <c r="F1184" s="4" t="s">
        <v>14</v>
      </c>
      <c r="G1184" s="8">
        <v>4686295</v>
      </c>
      <c r="H1184" s="8">
        <v>4330311</v>
      </c>
      <c r="I1184" s="8">
        <v>-355984</v>
      </c>
      <c r="J1184" s="9">
        <v>-7.5999999999999998E-2</v>
      </c>
      <c r="K1184" t="s">
        <v>3254</v>
      </c>
    </row>
    <row r="1185" spans="1:11" x14ac:dyDescent="0.35">
      <c r="A1185" s="3" t="s">
        <v>2349</v>
      </c>
      <c r="B1185" s="3">
        <v>15</v>
      </c>
      <c r="C1185" s="3">
        <v>33</v>
      </c>
      <c r="D1185" s="3" t="s">
        <v>2277</v>
      </c>
      <c r="E1185" s="4" t="s">
        <v>2350</v>
      </c>
      <c r="F1185" s="4" t="s">
        <v>14</v>
      </c>
      <c r="G1185" s="8">
        <v>8144215</v>
      </c>
      <c r="H1185" s="8">
        <v>7789417</v>
      </c>
      <c r="I1185" s="8">
        <v>-354798</v>
      </c>
      <c r="J1185" s="9">
        <v>-4.3999999999999997E-2</v>
      </c>
      <c r="K1185" t="s">
        <v>3254</v>
      </c>
    </row>
    <row r="1186" spans="1:11" x14ac:dyDescent="0.35">
      <c r="A1186" s="3" t="s">
        <v>952</v>
      </c>
      <c r="B1186" s="3">
        <v>10</v>
      </c>
      <c r="C1186" s="3">
        <v>11</v>
      </c>
      <c r="D1186" s="3" t="s">
        <v>896</v>
      </c>
      <c r="E1186" s="4" t="s">
        <v>953</v>
      </c>
      <c r="F1186" s="4" t="s">
        <v>11</v>
      </c>
      <c r="G1186" s="8">
        <v>7475455</v>
      </c>
      <c r="H1186" s="8">
        <v>7120885</v>
      </c>
      <c r="I1186" s="8">
        <v>-354570</v>
      </c>
      <c r="J1186" s="9">
        <v>-4.7E-2</v>
      </c>
      <c r="K1186" t="s">
        <v>3254</v>
      </c>
    </row>
    <row r="1187" spans="1:11" x14ac:dyDescent="0.35">
      <c r="A1187" s="3" t="s">
        <v>3153</v>
      </c>
      <c r="B1187" s="3">
        <v>30</v>
      </c>
      <c r="C1187" s="3">
        <v>26</v>
      </c>
      <c r="D1187" s="3" t="s">
        <v>3121</v>
      </c>
      <c r="E1187" s="4" t="s">
        <v>3154</v>
      </c>
      <c r="F1187" s="4" t="s">
        <v>11</v>
      </c>
      <c r="G1187" s="8">
        <v>9374327</v>
      </c>
      <c r="H1187" s="8">
        <v>9020352</v>
      </c>
      <c r="I1187" s="8">
        <v>-353975</v>
      </c>
      <c r="J1187" s="9">
        <v>-3.7999999999999999E-2</v>
      </c>
      <c r="K1187" t="s">
        <v>3254</v>
      </c>
    </row>
    <row r="1188" spans="1:11" x14ac:dyDescent="0.35">
      <c r="A1188" s="3" t="s">
        <v>2876</v>
      </c>
      <c r="B1188" s="3">
        <v>9</v>
      </c>
      <c r="C1188" s="3">
        <v>16</v>
      </c>
      <c r="D1188" s="3" t="s">
        <v>2790</v>
      </c>
      <c r="E1188" s="4" t="s">
        <v>2877</v>
      </c>
      <c r="F1188" s="4" t="s">
        <v>14</v>
      </c>
      <c r="G1188" s="8">
        <v>6131804</v>
      </c>
      <c r="H1188" s="8">
        <v>5777927</v>
      </c>
      <c r="I1188" s="8">
        <v>-353877</v>
      </c>
      <c r="J1188" s="9">
        <v>-5.8000000000000003E-2</v>
      </c>
      <c r="K1188" t="s">
        <v>3254</v>
      </c>
    </row>
    <row r="1189" spans="1:11" x14ac:dyDescent="0.35">
      <c r="A1189" s="3" t="s">
        <v>2996</v>
      </c>
      <c r="B1189" s="3">
        <v>11</v>
      </c>
      <c r="C1189" s="3">
        <v>13</v>
      </c>
      <c r="D1189" s="3" t="s">
        <v>2940</v>
      </c>
      <c r="E1189" s="4" t="s">
        <v>2997</v>
      </c>
      <c r="F1189" s="4" t="s">
        <v>26</v>
      </c>
      <c r="G1189" s="8">
        <v>3718701</v>
      </c>
      <c r="H1189" s="8">
        <v>3365873</v>
      </c>
      <c r="I1189" s="8">
        <v>-352828</v>
      </c>
      <c r="J1189" s="9">
        <v>-9.5000000000000001E-2</v>
      </c>
      <c r="K1189" t="s">
        <v>3254</v>
      </c>
    </row>
    <row r="1190" spans="1:11" x14ac:dyDescent="0.35">
      <c r="A1190" s="3" t="s">
        <v>2931</v>
      </c>
      <c r="B1190" s="3">
        <v>25</v>
      </c>
      <c r="C1190" s="3">
        <v>20</v>
      </c>
      <c r="D1190" s="3" t="s">
        <v>2901</v>
      </c>
      <c r="E1190" s="4" t="s">
        <v>2932</v>
      </c>
      <c r="F1190" s="4" t="s">
        <v>11</v>
      </c>
      <c r="G1190" s="8">
        <v>7259403</v>
      </c>
      <c r="H1190" s="8">
        <v>6907312</v>
      </c>
      <c r="I1190" s="8">
        <v>-352091</v>
      </c>
      <c r="J1190" s="9">
        <v>-4.9000000000000002E-2</v>
      </c>
      <c r="K1190" t="s">
        <v>3254</v>
      </c>
    </row>
    <row r="1191" spans="1:11" x14ac:dyDescent="0.35">
      <c r="A1191" s="3" t="s">
        <v>1263</v>
      </c>
      <c r="B1191" s="3">
        <v>32</v>
      </c>
      <c r="C1191" s="3">
        <v>34</v>
      </c>
      <c r="D1191" s="3" t="s">
        <v>1194</v>
      </c>
      <c r="E1191" s="4" t="s">
        <v>1264</v>
      </c>
      <c r="F1191" s="4" t="s">
        <v>21</v>
      </c>
      <c r="G1191" s="8">
        <v>4246175</v>
      </c>
      <c r="H1191" s="8">
        <v>3894256</v>
      </c>
      <c r="I1191" s="8">
        <v>-351919</v>
      </c>
      <c r="J1191" s="9">
        <v>-8.3000000000000004E-2</v>
      </c>
      <c r="K1191" t="s">
        <v>3254</v>
      </c>
    </row>
    <row r="1192" spans="1:11" x14ac:dyDescent="0.35">
      <c r="A1192" s="3" t="s">
        <v>1210</v>
      </c>
      <c r="B1192" s="3">
        <v>14</v>
      </c>
      <c r="C1192" s="3">
        <v>34</v>
      </c>
      <c r="D1192" s="3" t="s">
        <v>1194</v>
      </c>
      <c r="E1192" s="4" t="s">
        <v>1211</v>
      </c>
      <c r="F1192" s="4" t="s">
        <v>21</v>
      </c>
      <c r="G1192" s="8">
        <v>4192564</v>
      </c>
      <c r="H1192" s="8">
        <v>3840874</v>
      </c>
      <c r="I1192" s="8">
        <v>-351690</v>
      </c>
      <c r="J1192" s="9">
        <v>-8.4000000000000005E-2</v>
      </c>
      <c r="K1192" t="s">
        <v>3254</v>
      </c>
    </row>
    <row r="1193" spans="1:11" x14ac:dyDescent="0.35">
      <c r="A1193" s="3" t="s">
        <v>2621</v>
      </c>
      <c r="B1193" s="3">
        <v>8</v>
      </c>
      <c r="C1193" s="3">
        <v>17</v>
      </c>
      <c r="D1193" s="3" t="s">
        <v>2565</v>
      </c>
      <c r="E1193" s="4" t="s">
        <v>2622</v>
      </c>
      <c r="F1193" s="4" t="s">
        <v>14</v>
      </c>
      <c r="G1193" s="8">
        <v>5673863</v>
      </c>
      <c r="H1193" s="8">
        <v>5322357</v>
      </c>
      <c r="I1193" s="8">
        <v>-351506</v>
      </c>
      <c r="J1193" s="9">
        <v>-6.2E-2</v>
      </c>
      <c r="K1193" t="s">
        <v>3254</v>
      </c>
    </row>
    <row r="1194" spans="1:11" x14ac:dyDescent="0.35">
      <c r="A1194" s="3" t="s">
        <v>724</v>
      </c>
      <c r="B1194" s="3">
        <v>29</v>
      </c>
      <c r="C1194" s="3">
        <v>31</v>
      </c>
      <c r="D1194" s="3" t="s">
        <v>672</v>
      </c>
      <c r="E1194" s="4" t="s">
        <v>725</v>
      </c>
      <c r="F1194" s="4" t="s">
        <v>21</v>
      </c>
      <c r="G1194" s="8">
        <v>3912434</v>
      </c>
      <c r="H1194" s="8">
        <v>3562867</v>
      </c>
      <c r="I1194" s="8">
        <v>-349567</v>
      </c>
      <c r="J1194" s="9">
        <v>-8.8999999999999996E-2</v>
      </c>
      <c r="K1194" t="s">
        <v>3254</v>
      </c>
    </row>
    <row r="1195" spans="1:11" x14ac:dyDescent="0.35">
      <c r="A1195" s="3" t="s">
        <v>1789</v>
      </c>
      <c r="B1195" s="3">
        <v>2</v>
      </c>
      <c r="C1195" s="3">
        <v>1</v>
      </c>
      <c r="D1195" s="3" t="s">
        <v>1739</v>
      </c>
      <c r="E1195" s="4" t="s">
        <v>1790</v>
      </c>
      <c r="F1195" s="4" t="s">
        <v>11</v>
      </c>
      <c r="G1195" s="8">
        <v>3411807</v>
      </c>
      <c r="H1195" s="8">
        <v>3064305</v>
      </c>
      <c r="I1195" s="8">
        <v>-347502</v>
      </c>
      <c r="J1195" s="9">
        <v>-0.10199999999999999</v>
      </c>
      <c r="K1195" t="s">
        <v>3254</v>
      </c>
    </row>
    <row r="1196" spans="1:11" x14ac:dyDescent="0.35">
      <c r="A1196" s="3" t="s">
        <v>362</v>
      </c>
      <c r="B1196" s="3">
        <v>19</v>
      </c>
      <c r="C1196" s="3">
        <v>42</v>
      </c>
      <c r="D1196" s="3" t="s">
        <v>352</v>
      </c>
      <c r="E1196" s="4" t="s">
        <v>363</v>
      </c>
      <c r="F1196" s="4" t="s">
        <v>14</v>
      </c>
      <c r="G1196" s="8">
        <v>4053584</v>
      </c>
      <c r="H1196" s="8">
        <v>3707012</v>
      </c>
      <c r="I1196" s="8">
        <v>-346572</v>
      </c>
      <c r="J1196" s="9">
        <v>-8.5000000000000006E-2</v>
      </c>
      <c r="K1196" t="s">
        <v>3254</v>
      </c>
    </row>
    <row r="1197" spans="1:11" x14ac:dyDescent="0.35">
      <c r="A1197" s="3" t="s">
        <v>1005</v>
      </c>
      <c r="B1197" s="3">
        <v>8</v>
      </c>
      <c r="C1197" s="3">
        <v>18</v>
      </c>
      <c r="D1197" s="3" t="s">
        <v>965</v>
      </c>
      <c r="E1197" s="4" t="s">
        <v>1006</v>
      </c>
      <c r="F1197" s="4" t="s">
        <v>14</v>
      </c>
      <c r="G1197" s="8">
        <v>6290785</v>
      </c>
      <c r="H1197" s="8">
        <v>5945169</v>
      </c>
      <c r="I1197" s="8">
        <v>-345616</v>
      </c>
      <c r="J1197" s="9">
        <v>-5.5E-2</v>
      </c>
      <c r="K1197" t="s">
        <v>3254</v>
      </c>
    </row>
    <row r="1198" spans="1:11" x14ac:dyDescent="0.35">
      <c r="A1198" s="3" t="s">
        <v>2160</v>
      </c>
      <c r="B1198" s="3">
        <v>16</v>
      </c>
      <c r="C1198" s="3">
        <v>36</v>
      </c>
      <c r="D1198" s="3" t="s">
        <v>2128</v>
      </c>
      <c r="E1198" s="4" t="s">
        <v>2161</v>
      </c>
      <c r="F1198" s="4" t="s">
        <v>14</v>
      </c>
      <c r="G1198" s="8">
        <v>4926470</v>
      </c>
      <c r="H1198" s="8">
        <v>4582673</v>
      </c>
      <c r="I1198" s="8">
        <v>-343797</v>
      </c>
      <c r="J1198" s="9">
        <v>-7.0000000000000007E-2</v>
      </c>
      <c r="K1198" t="s">
        <v>3254</v>
      </c>
    </row>
    <row r="1199" spans="1:11" x14ac:dyDescent="0.35">
      <c r="A1199" s="3" t="s">
        <v>1068</v>
      </c>
      <c r="B1199" s="3">
        <v>10</v>
      </c>
      <c r="C1199" s="3">
        <v>15</v>
      </c>
      <c r="D1199" s="3" t="s">
        <v>1040</v>
      </c>
      <c r="E1199" s="4" t="s">
        <v>1069</v>
      </c>
      <c r="F1199" s="4" t="s">
        <v>14</v>
      </c>
      <c r="G1199" s="8">
        <v>7657921</v>
      </c>
      <c r="H1199" s="8">
        <v>7314321</v>
      </c>
      <c r="I1199" s="8">
        <v>-343600</v>
      </c>
      <c r="J1199" s="9">
        <v>-4.4999999999999998E-2</v>
      </c>
      <c r="K1199" t="s">
        <v>3254</v>
      </c>
    </row>
    <row r="1200" spans="1:11" x14ac:dyDescent="0.35">
      <c r="A1200" s="3" t="s">
        <v>1255</v>
      </c>
      <c r="B1200" s="3">
        <v>32</v>
      </c>
      <c r="C1200" s="3">
        <v>34</v>
      </c>
      <c r="D1200" s="3" t="s">
        <v>1194</v>
      </c>
      <c r="E1200" s="4" t="s">
        <v>1256</v>
      </c>
      <c r="F1200" s="4" t="s">
        <v>21</v>
      </c>
      <c r="G1200" s="8">
        <v>5198368</v>
      </c>
      <c r="H1200" s="8">
        <v>4855175</v>
      </c>
      <c r="I1200" s="8">
        <v>-343193</v>
      </c>
      <c r="J1200" s="9">
        <v>-6.6000000000000003E-2</v>
      </c>
      <c r="K1200" t="s">
        <v>3254</v>
      </c>
    </row>
    <row r="1201" spans="1:11" x14ac:dyDescent="0.35">
      <c r="A1201" s="3" t="s">
        <v>2111</v>
      </c>
      <c r="B1201" s="3">
        <v>32</v>
      </c>
      <c r="C1201" s="3">
        <v>37</v>
      </c>
      <c r="D1201" s="3" t="s">
        <v>2035</v>
      </c>
      <c r="E1201" s="4" t="s">
        <v>2112</v>
      </c>
      <c r="F1201" s="4" t="s">
        <v>21</v>
      </c>
      <c r="G1201" s="8">
        <v>6274691</v>
      </c>
      <c r="H1201" s="8">
        <v>5931665</v>
      </c>
      <c r="I1201" s="8">
        <v>-343026</v>
      </c>
      <c r="J1201" s="9">
        <v>-5.5E-2</v>
      </c>
      <c r="K1201" t="s">
        <v>3254</v>
      </c>
    </row>
    <row r="1202" spans="1:11" x14ac:dyDescent="0.35">
      <c r="A1202" s="3" t="s">
        <v>515</v>
      </c>
      <c r="B1202" s="3">
        <v>2</v>
      </c>
      <c r="C1202" s="3">
        <v>3</v>
      </c>
      <c r="D1202" s="3" t="s">
        <v>491</v>
      </c>
      <c r="E1202" s="4" t="s">
        <v>516</v>
      </c>
      <c r="F1202" s="4" t="s">
        <v>11</v>
      </c>
      <c r="G1202" s="8">
        <v>3402757</v>
      </c>
      <c r="H1202" s="8">
        <v>3060361</v>
      </c>
      <c r="I1202" s="8">
        <v>-342396</v>
      </c>
      <c r="J1202" s="9">
        <v>-0.10100000000000001</v>
      </c>
      <c r="K1202" t="s">
        <v>3254</v>
      </c>
    </row>
    <row r="1203" spans="1:11" x14ac:dyDescent="0.35">
      <c r="A1203" s="3" t="s">
        <v>1741</v>
      </c>
      <c r="B1203" s="3">
        <v>1</v>
      </c>
      <c r="C1203" s="3">
        <v>1</v>
      </c>
      <c r="D1203" s="3" t="s">
        <v>1739</v>
      </c>
      <c r="E1203" s="4" t="s">
        <v>1742</v>
      </c>
      <c r="F1203" s="4" t="s">
        <v>11</v>
      </c>
      <c r="G1203" s="8">
        <v>2727441</v>
      </c>
      <c r="H1203" s="8">
        <v>2385275</v>
      </c>
      <c r="I1203" s="8">
        <v>-342166</v>
      </c>
      <c r="J1203" s="9">
        <v>-0.125</v>
      </c>
      <c r="K1203" t="s">
        <v>3254</v>
      </c>
    </row>
    <row r="1204" spans="1:11" x14ac:dyDescent="0.35">
      <c r="A1204" s="3" t="s">
        <v>2962</v>
      </c>
      <c r="B1204" s="3">
        <v>8</v>
      </c>
      <c r="C1204" s="3">
        <v>13</v>
      </c>
      <c r="D1204" s="3" t="s">
        <v>2940</v>
      </c>
      <c r="E1204" s="4" t="s">
        <v>2963</v>
      </c>
      <c r="F1204" s="4" t="s">
        <v>11</v>
      </c>
      <c r="G1204" s="8">
        <v>4739443</v>
      </c>
      <c r="H1204" s="8">
        <v>4397305</v>
      </c>
      <c r="I1204" s="8">
        <v>-342138</v>
      </c>
      <c r="J1204" s="9">
        <v>-7.1999999999999995E-2</v>
      </c>
      <c r="K1204" t="s">
        <v>3254</v>
      </c>
    </row>
    <row r="1205" spans="1:11" x14ac:dyDescent="0.35">
      <c r="A1205" s="3" t="s">
        <v>1157</v>
      </c>
      <c r="B1205" s="3">
        <v>28</v>
      </c>
      <c r="C1205" s="3">
        <v>24</v>
      </c>
      <c r="D1205" s="3" t="s">
        <v>1127</v>
      </c>
      <c r="E1205" s="4" t="s">
        <v>1158</v>
      </c>
      <c r="F1205" s="4" t="s">
        <v>11</v>
      </c>
      <c r="G1205" s="8">
        <v>4806113</v>
      </c>
      <c r="H1205" s="8">
        <v>4464316</v>
      </c>
      <c r="I1205" s="8">
        <v>-341797</v>
      </c>
      <c r="J1205" s="9">
        <v>-7.0999999999999994E-2</v>
      </c>
      <c r="K1205" t="s">
        <v>3254</v>
      </c>
    </row>
    <row r="1206" spans="1:11" x14ac:dyDescent="0.35">
      <c r="A1206" s="3" t="s">
        <v>2423</v>
      </c>
      <c r="B1206" s="3">
        <v>11</v>
      </c>
      <c r="C1206" s="3">
        <v>12</v>
      </c>
      <c r="D1206" s="3" t="s">
        <v>2421</v>
      </c>
      <c r="E1206" s="4" t="s">
        <v>2424</v>
      </c>
      <c r="F1206" s="4" t="s">
        <v>21</v>
      </c>
      <c r="G1206" s="8">
        <v>5275307</v>
      </c>
      <c r="H1206" s="8">
        <v>4935854</v>
      </c>
      <c r="I1206" s="8">
        <v>-339453</v>
      </c>
      <c r="J1206" s="9">
        <v>-6.4000000000000001E-2</v>
      </c>
      <c r="K1206" t="s">
        <v>3254</v>
      </c>
    </row>
    <row r="1207" spans="1:11" x14ac:dyDescent="0.35">
      <c r="A1207" s="3" t="s">
        <v>2085</v>
      </c>
      <c r="B1207" s="3">
        <v>23</v>
      </c>
      <c r="C1207" s="3">
        <v>37</v>
      </c>
      <c r="D1207" s="3" t="s">
        <v>2035</v>
      </c>
      <c r="E1207" s="4" t="s">
        <v>2086</v>
      </c>
      <c r="F1207" s="4" t="s">
        <v>14</v>
      </c>
      <c r="G1207" s="8">
        <v>4450907</v>
      </c>
      <c r="H1207" s="8">
        <v>4111706</v>
      </c>
      <c r="I1207" s="8">
        <v>-339201</v>
      </c>
      <c r="J1207" s="9">
        <v>-7.5999999999999998E-2</v>
      </c>
      <c r="K1207" t="s">
        <v>3254</v>
      </c>
    </row>
    <row r="1208" spans="1:11" x14ac:dyDescent="0.35">
      <c r="A1208" s="3" t="s">
        <v>891</v>
      </c>
      <c r="B1208" s="3">
        <v>10</v>
      </c>
      <c r="C1208" s="3">
        <v>10</v>
      </c>
      <c r="D1208" s="3" t="s">
        <v>813</v>
      </c>
      <c r="E1208" s="4" t="s">
        <v>892</v>
      </c>
      <c r="F1208" s="4" t="s">
        <v>11</v>
      </c>
      <c r="G1208" s="8">
        <v>4853751</v>
      </c>
      <c r="H1208" s="8">
        <v>4514993</v>
      </c>
      <c r="I1208" s="8">
        <v>-338758</v>
      </c>
      <c r="J1208" s="9">
        <v>-7.0000000000000007E-2</v>
      </c>
      <c r="K1208" t="s">
        <v>3254</v>
      </c>
    </row>
    <row r="1209" spans="1:11" x14ac:dyDescent="0.35">
      <c r="A1209" s="3" t="s">
        <v>1553</v>
      </c>
      <c r="B1209" s="3">
        <v>21</v>
      </c>
      <c r="C1209" s="3">
        <v>47</v>
      </c>
      <c r="D1209" s="3" t="s">
        <v>1533</v>
      </c>
      <c r="E1209" s="4" t="s">
        <v>1554</v>
      </c>
      <c r="F1209" s="4" t="s">
        <v>11</v>
      </c>
      <c r="G1209" s="8">
        <v>4925535</v>
      </c>
      <c r="H1209" s="8">
        <v>4587028</v>
      </c>
      <c r="I1209" s="8">
        <v>-338507</v>
      </c>
      <c r="J1209" s="9">
        <v>-6.9000000000000006E-2</v>
      </c>
      <c r="K1209" t="s">
        <v>3254</v>
      </c>
    </row>
    <row r="1210" spans="1:11" x14ac:dyDescent="0.35">
      <c r="A1210" s="3" t="s">
        <v>1088</v>
      </c>
      <c r="B1210" s="3">
        <v>10</v>
      </c>
      <c r="C1210" s="3">
        <v>15</v>
      </c>
      <c r="D1210" s="3" t="s">
        <v>1040</v>
      </c>
      <c r="E1210" s="4" t="s">
        <v>1089</v>
      </c>
      <c r="F1210" s="4" t="s">
        <v>21</v>
      </c>
      <c r="G1210" s="8">
        <v>3055887</v>
      </c>
      <c r="H1210" s="8">
        <v>2718557</v>
      </c>
      <c r="I1210" s="8">
        <v>-337330</v>
      </c>
      <c r="J1210" s="9">
        <v>-0.11</v>
      </c>
      <c r="K1210" t="s">
        <v>3254</v>
      </c>
    </row>
    <row r="1211" spans="1:11" x14ac:dyDescent="0.35">
      <c r="A1211" s="3" t="s">
        <v>2524</v>
      </c>
      <c r="B1211" s="3">
        <v>2</v>
      </c>
      <c r="C1211" s="3">
        <v>2</v>
      </c>
      <c r="D1211" s="3" t="s">
        <v>2492</v>
      </c>
      <c r="E1211" s="4" t="s">
        <v>2525</v>
      </c>
      <c r="F1211" s="4" t="s">
        <v>11</v>
      </c>
      <c r="G1211" s="8">
        <v>6112754</v>
      </c>
      <c r="H1211" s="8">
        <v>5776046</v>
      </c>
      <c r="I1211" s="8">
        <v>-336708</v>
      </c>
      <c r="J1211" s="9">
        <v>-5.5E-2</v>
      </c>
      <c r="K1211" t="s">
        <v>3254</v>
      </c>
    </row>
    <row r="1212" spans="1:11" x14ac:dyDescent="0.35">
      <c r="A1212" s="3" t="s">
        <v>454</v>
      </c>
      <c r="B1212" s="3">
        <v>31</v>
      </c>
      <c r="C1212" s="3">
        <v>51</v>
      </c>
      <c r="D1212" s="3" t="s">
        <v>438</v>
      </c>
      <c r="E1212" s="4" t="s">
        <v>455</v>
      </c>
      <c r="F1212" s="4" t="s">
        <v>21</v>
      </c>
      <c r="G1212" s="8">
        <v>6313658</v>
      </c>
      <c r="H1212" s="8">
        <v>5977107</v>
      </c>
      <c r="I1212" s="8">
        <v>-336551</v>
      </c>
      <c r="J1212" s="9">
        <v>-5.2999999999999999E-2</v>
      </c>
      <c r="K1212" t="s">
        <v>3254</v>
      </c>
    </row>
    <row r="1213" spans="1:11" x14ac:dyDescent="0.35">
      <c r="A1213" s="3" t="s">
        <v>2925</v>
      </c>
      <c r="B1213" s="3">
        <v>25</v>
      </c>
      <c r="C1213" s="3">
        <v>20</v>
      </c>
      <c r="D1213" s="3" t="s">
        <v>2901</v>
      </c>
      <c r="E1213" s="4" t="s">
        <v>2926</v>
      </c>
      <c r="F1213" s="4" t="s">
        <v>11</v>
      </c>
      <c r="G1213" s="8">
        <v>4901896</v>
      </c>
      <c r="H1213" s="8">
        <v>4567303</v>
      </c>
      <c r="I1213" s="8">
        <v>-334593</v>
      </c>
      <c r="J1213" s="9">
        <v>-6.8000000000000005E-2</v>
      </c>
      <c r="K1213" t="s">
        <v>3254</v>
      </c>
    </row>
    <row r="1214" spans="1:11" x14ac:dyDescent="0.35">
      <c r="A1214" s="3" t="s">
        <v>90</v>
      </c>
      <c r="B1214" s="3">
        <v>27</v>
      </c>
      <c r="C1214" s="3">
        <v>28</v>
      </c>
      <c r="D1214" s="3" t="s">
        <v>58</v>
      </c>
      <c r="E1214" s="4" t="s">
        <v>91</v>
      </c>
      <c r="F1214" s="4" t="s">
        <v>11</v>
      </c>
      <c r="G1214" s="8">
        <v>4066649</v>
      </c>
      <c r="H1214" s="8">
        <v>3732322</v>
      </c>
      <c r="I1214" s="8">
        <v>-334327</v>
      </c>
      <c r="J1214" s="9">
        <v>-8.2000000000000003E-2</v>
      </c>
      <c r="K1214" t="s">
        <v>3254</v>
      </c>
    </row>
    <row r="1215" spans="1:11" x14ac:dyDescent="0.35">
      <c r="A1215" s="3" t="s">
        <v>2237</v>
      </c>
      <c r="B1215" s="3">
        <v>25</v>
      </c>
      <c r="C1215" s="3">
        <v>19</v>
      </c>
      <c r="D1215" s="3" t="s">
        <v>2205</v>
      </c>
      <c r="E1215" s="4" t="s">
        <v>2238</v>
      </c>
      <c r="F1215" s="4" t="s">
        <v>29</v>
      </c>
      <c r="G1215" s="8">
        <v>7080552</v>
      </c>
      <c r="H1215" s="8">
        <v>6748149</v>
      </c>
      <c r="I1215" s="8">
        <v>-332403</v>
      </c>
      <c r="J1215" s="9">
        <v>-4.7E-2</v>
      </c>
      <c r="K1215" t="s">
        <v>3254</v>
      </c>
    </row>
    <row r="1216" spans="1:11" x14ac:dyDescent="0.35">
      <c r="A1216" s="3" t="s">
        <v>1840</v>
      </c>
      <c r="B1216" s="3">
        <v>16</v>
      </c>
      <c r="C1216" s="3">
        <v>41</v>
      </c>
      <c r="D1216" s="3" t="s">
        <v>1834</v>
      </c>
      <c r="E1216" s="4" t="s">
        <v>1841</v>
      </c>
      <c r="F1216" s="4" t="s">
        <v>21</v>
      </c>
      <c r="G1216" s="8">
        <v>7604908</v>
      </c>
      <c r="H1216" s="8">
        <v>7273866</v>
      </c>
      <c r="I1216" s="8">
        <v>-331042</v>
      </c>
      <c r="J1216" s="9">
        <v>-4.3999999999999997E-2</v>
      </c>
      <c r="K1216" t="s">
        <v>3254</v>
      </c>
    </row>
    <row r="1217" spans="1:11" x14ac:dyDescent="0.35">
      <c r="A1217" s="3" t="s">
        <v>490</v>
      </c>
      <c r="B1217" s="3">
        <v>2</v>
      </c>
      <c r="C1217" s="3">
        <v>3</v>
      </c>
      <c r="D1217" s="3" t="s">
        <v>491</v>
      </c>
      <c r="E1217" s="4" t="s">
        <v>492</v>
      </c>
      <c r="F1217" s="4" t="s">
        <v>11</v>
      </c>
      <c r="G1217" s="8">
        <v>5995167</v>
      </c>
      <c r="H1217" s="8">
        <v>5664653</v>
      </c>
      <c r="I1217" s="8">
        <v>-330514</v>
      </c>
      <c r="J1217" s="9">
        <v>-5.5E-2</v>
      </c>
      <c r="K1217" t="s">
        <v>3254</v>
      </c>
    </row>
    <row r="1218" spans="1:11" x14ac:dyDescent="0.35">
      <c r="A1218" s="3" t="s">
        <v>531</v>
      </c>
      <c r="B1218" s="3">
        <v>2</v>
      </c>
      <c r="C1218" s="3">
        <v>3</v>
      </c>
      <c r="D1218" s="3" t="s">
        <v>491</v>
      </c>
      <c r="E1218" s="4" t="s">
        <v>532</v>
      </c>
      <c r="F1218" s="4" t="s">
        <v>11</v>
      </c>
      <c r="G1218" s="8">
        <v>5101775</v>
      </c>
      <c r="H1218" s="8">
        <v>4773526</v>
      </c>
      <c r="I1218" s="8">
        <v>-328249</v>
      </c>
      <c r="J1218" s="9">
        <v>-6.4000000000000001E-2</v>
      </c>
      <c r="K1218" t="s">
        <v>3254</v>
      </c>
    </row>
    <row r="1219" spans="1:11" x14ac:dyDescent="0.35">
      <c r="A1219" s="3" t="s">
        <v>2520</v>
      </c>
      <c r="B1219" s="3">
        <v>2</v>
      </c>
      <c r="C1219" s="3">
        <v>2</v>
      </c>
      <c r="D1219" s="3" t="s">
        <v>2492</v>
      </c>
      <c r="E1219" s="4" t="s">
        <v>2521</v>
      </c>
      <c r="F1219" s="4" t="s">
        <v>14</v>
      </c>
      <c r="G1219" s="8">
        <v>1980668</v>
      </c>
      <c r="H1219" s="8">
        <v>1652738</v>
      </c>
      <c r="I1219" s="8">
        <v>-327930</v>
      </c>
      <c r="J1219" s="9">
        <v>-0.16600000000000001</v>
      </c>
      <c r="K1219" t="s">
        <v>3254</v>
      </c>
    </row>
    <row r="1220" spans="1:11" x14ac:dyDescent="0.35">
      <c r="A1220" s="3" t="s">
        <v>2030</v>
      </c>
      <c r="B1220" s="3">
        <v>22</v>
      </c>
      <c r="C1220" s="3">
        <v>46</v>
      </c>
      <c r="D1220" s="3" t="s">
        <v>1980</v>
      </c>
      <c r="E1220" s="4" t="s">
        <v>2031</v>
      </c>
      <c r="F1220" s="4" t="s">
        <v>21</v>
      </c>
      <c r="G1220" s="8">
        <v>6032026</v>
      </c>
      <c r="H1220" s="8">
        <v>5704404</v>
      </c>
      <c r="I1220" s="8">
        <v>-327622</v>
      </c>
      <c r="J1220" s="9">
        <v>-5.3999999999999999E-2</v>
      </c>
      <c r="K1220" t="s">
        <v>3254</v>
      </c>
    </row>
    <row r="1221" spans="1:11" x14ac:dyDescent="0.35">
      <c r="A1221" s="3" t="s">
        <v>2229</v>
      </c>
      <c r="B1221" s="3">
        <v>25</v>
      </c>
      <c r="C1221" s="3">
        <v>19</v>
      </c>
      <c r="D1221" s="3" t="s">
        <v>2205</v>
      </c>
      <c r="E1221" s="4" t="s">
        <v>2230</v>
      </c>
      <c r="F1221" s="4" t="s">
        <v>21</v>
      </c>
      <c r="G1221" s="8">
        <v>4689036</v>
      </c>
      <c r="H1221" s="8">
        <v>4363251</v>
      </c>
      <c r="I1221" s="8">
        <v>-325785</v>
      </c>
      <c r="J1221" s="9">
        <v>-6.9000000000000006E-2</v>
      </c>
      <c r="K1221" t="s">
        <v>3254</v>
      </c>
    </row>
    <row r="1222" spans="1:11" x14ac:dyDescent="0.35">
      <c r="A1222" s="3" t="s">
        <v>1543</v>
      </c>
      <c r="B1222" s="3">
        <v>21</v>
      </c>
      <c r="C1222" s="3">
        <v>47</v>
      </c>
      <c r="D1222" s="3" t="s">
        <v>1533</v>
      </c>
      <c r="E1222" s="4" t="s">
        <v>1544</v>
      </c>
      <c r="F1222" s="4" t="s">
        <v>11</v>
      </c>
      <c r="G1222" s="8">
        <v>5068687</v>
      </c>
      <c r="H1222" s="8">
        <v>4744815</v>
      </c>
      <c r="I1222" s="8">
        <v>-323872</v>
      </c>
      <c r="J1222" s="9">
        <v>-6.4000000000000001E-2</v>
      </c>
      <c r="K1222" t="s">
        <v>3254</v>
      </c>
    </row>
    <row r="1223" spans="1:11" x14ac:dyDescent="0.35">
      <c r="A1223" s="3" t="s">
        <v>2874</v>
      </c>
      <c r="B1223" s="3">
        <v>9</v>
      </c>
      <c r="C1223" s="3">
        <v>16</v>
      </c>
      <c r="D1223" s="3" t="s">
        <v>2790</v>
      </c>
      <c r="E1223" s="4" t="s">
        <v>2875</v>
      </c>
      <c r="F1223" s="4" t="s">
        <v>11</v>
      </c>
      <c r="G1223" s="8">
        <v>3810398</v>
      </c>
      <c r="H1223" s="8">
        <v>3486913</v>
      </c>
      <c r="I1223" s="8">
        <v>-323485</v>
      </c>
      <c r="J1223" s="9">
        <v>-8.5000000000000006E-2</v>
      </c>
      <c r="K1223" t="s">
        <v>3254</v>
      </c>
    </row>
    <row r="1224" spans="1:11" x14ac:dyDescent="0.35">
      <c r="A1224" s="3" t="s">
        <v>2264</v>
      </c>
      <c r="B1224" s="3">
        <v>2</v>
      </c>
      <c r="C1224" s="3">
        <v>4</v>
      </c>
      <c r="D1224" s="3" t="s">
        <v>2258</v>
      </c>
      <c r="E1224" s="4" t="s">
        <v>2265</v>
      </c>
      <c r="F1224" s="4" t="s">
        <v>11</v>
      </c>
      <c r="G1224" s="8">
        <v>3590021</v>
      </c>
      <c r="H1224" s="8">
        <v>3266582</v>
      </c>
      <c r="I1224" s="8">
        <v>-323439</v>
      </c>
      <c r="J1224" s="9">
        <v>-0.09</v>
      </c>
      <c r="K1224" t="s">
        <v>3254</v>
      </c>
    </row>
    <row r="1225" spans="1:11" x14ac:dyDescent="0.35">
      <c r="A1225" s="3" t="s">
        <v>1302</v>
      </c>
      <c r="B1225" s="3">
        <v>15</v>
      </c>
      <c r="C1225" s="3">
        <v>39</v>
      </c>
      <c r="D1225" s="3" t="s">
        <v>1268</v>
      </c>
      <c r="E1225" s="4" t="s">
        <v>1303</v>
      </c>
      <c r="F1225" s="4" t="s">
        <v>21</v>
      </c>
      <c r="G1225" s="8">
        <v>12772952</v>
      </c>
      <c r="H1225" s="8">
        <v>12449541</v>
      </c>
      <c r="I1225" s="8">
        <v>-323411</v>
      </c>
      <c r="J1225" s="9">
        <v>-2.5000000000000001E-2</v>
      </c>
      <c r="K1225" t="s">
        <v>3254</v>
      </c>
    </row>
    <row r="1226" spans="1:11" x14ac:dyDescent="0.35">
      <c r="A1226" s="3" t="s">
        <v>563</v>
      </c>
      <c r="B1226" s="3">
        <v>2</v>
      </c>
      <c r="C1226" s="3">
        <v>3</v>
      </c>
      <c r="D1226" s="3" t="s">
        <v>491</v>
      </c>
      <c r="E1226" s="4" t="s">
        <v>564</v>
      </c>
      <c r="F1226" s="4" t="s">
        <v>11</v>
      </c>
      <c r="G1226" s="8">
        <v>5952545</v>
      </c>
      <c r="H1226" s="8">
        <v>5631315</v>
      </c>
      <c r="I1226" s="8">
        <v>-321230</v>
      </c>
      <c r="J1226" s="9">
        <v>-5.3999999999999999E-2</v>
      </c>
      <c r="K1226" t="s">
        <v>3254</v>
      </c>
    </row>
    <row r="1227" spans="1:11" x14ac:dyDescent="0.35">
      <c r="A1227" s="3" t="s">
        <v>2188</v>
      </c>
      <c r="B1227" s="3">
        <v>17</v>
      </c>
      <c r="C1227" s="3">
        <v>36</v>
      </c>
      <c r="D1227" s="3" t="s">
        <v>2128</v>
      </c>
      <c r="E1227" s="4" t="s">
        <v>2189</v>
      </c>
      <c r="F1227" s="4" t="s">
        <v>26</v>
      </c>
      <c r="G1227" s="8">
        <v>4723798</v>
      </c>
      <c r="H1227" s="8">
        <v>4403017</v>
      </c>
      <c r="I1227" s="8">
        <v>-320781</v>
      </c>
      <c r="J1227" s="9">
        <v>-6.8000000000000005E-2</v>
      </c>
      <c r="K1227" t="s">
        <v>3254</v>
      </c>
    </row>
    <row r="1228" spans="1:11" x14ac:dyDescent="0.35">
      <c r="A1228" s="3" t="s">
        <v>1224</v>
      </c>
      <c r="B1228" s="3">
        <v>14</v>
      </c>
      <c r="C1228" s="3">
        <v>34</v>
      </c>
      <c r="D1228" s="3" t="s">
        <v>1194</v>
      </c>
      <c r="E1228" s="4" t="s">
        <v>1225</v>
      </c>
      <c r="F1228" s="4" t="s">
        <v>21</v>
      </c>
      <c r="G1228" s="8">
        <v>10389609</v>
      </c>
      <c r="H1228" s="8">
        <v>10069770</v>
      </c>
      <c r="I1228" s="8">
        <v>-319839</v>
      </c>
      <c r="J1228" s="9">
        <v>-3.1E-2</v>
      </c>
      <c r="K1228" t="s">
        <v>3254</v>
      </c>
    </row>
    <row r="1229" spans="1:11" x14ac:dyDescent="0.35">
      <c r="A1229" s="3" t="s">
        <v>497</v>
      </c>
      <c r="B1229" s="3">
        <v>2</v>
      </c>
      <c r="C1229" s="3">
        <v>3</v>
      </c>
      <c r="D1229" s="3" t="s">
        <v>491</v>
      </c>
      <c r="E1229" s="4" t="s">
        <v>498</v>
      </c>
      <c r="F1229" s="4" t="s">
        <v>11</v>
      </c>
      <c r="G1229" s="8">
        <v>5248770</v>
      </c>
      <c r="H1229" s="8">
        <v>4928965</v>
      </c>
      <c r="I1229" s="8">
        <v>-319805</v>
      </c>
      <c r="J1229" s="9">
        <v>-6.0999999999999999E-2</v>
      </c>
      <c r="K1229" t="s">
        <v>3254</v>
      </c>
    </row>
    <row r="1230" spans="1:11" x14ac:dyDescent="0.35">
      <c r="A1230" s="3" t="s">
        <v>545</v>
      </c>
      <c r="B1230" s="3">
        <v>2</v>
      </c>
      <c r="C1230" s="3">
        <v>3</v>
      </c>
      <c r="D1230" s="3" t="s">
        <v>491</v>
      </c>
      <c r="E1230" s="4" t="s">
        <v>546</v>
      </c>
      <c r="F1230" s="4" t="s">
        <v>21</v>
      </c>
      <c r="G1230" s="8">
        <v>6884344</v>
      </c>
      <c r="H1230" s="8">
        <v>6566420</v>
      </c>
      <c r="I1230" s="8">
        <v>-317924</v>
      </c>
      <c r="J1230" s="9">
        <v>-4.5999999999999999E-2</v>
      </c>
      <c r="K1230" t="s">
        <v>3254</v>
      </c>
    </row>
    <row r="1231" spans="1:11" x14ac:dyDescent="0.35">
      <c r="A1231" s="3" t="s">
        <v>730</v>
      </c>
      <c r="B1231" s="3">
        <v>29</v>
      </c>
      <c r="C1231" s="3">
        <v>31</v>
      </c>
      <c r="D1231" s="3" t="s">
        <v>672</v>
      </c>
      <c r="E1231" s="4" t="s">
        <v>731</v>
      </c>
      <c r="F1231" s="4" t="s">
        <v>11</v>
      </c>
      <c r="G1231" s="8">
        <v>3305867</v>
      </c>
      <c r="H1231" s="8">
        <v>2988290</v>
      </c>
      <c r="I1231" s="8">
        <v>-317577</v>
      </c>
      <c r="J1231" s="9">
        <v>-9.6000000000000002E-2</v>
      </c>
      <c r="K1231" t="s">
        <v>3254</v>
      </c>
    </row>
    <row r="1232" spans="1:11" x14ac:dyDescent="0.35">
      <c r="A1232" s="3" t="s">
        <v>700</v>
      </c>
      <c r="B1232" s="3">
        <v>27</v>
      </c>
      <c r="C1232" s="3">
        <v>31</v>
      </c>
      <c r="D1232" s="3" t="s">
        <v>672</v>
      </c>
      <c r="E1232" s="4" t="s">
        <v>701</v>
      </c>
      <c r="F1232" s="4" t="s">
        <v>14</v>
      </c>
      <c r="G1232" s="8">
        <v>5134197</v>
      </c>
      <c r="H1232" s="8">
        <v>4816760</v>
      </c>
      <c r="I1232" s="8">
        <v>-317437</v>
      </c>
      <c r="J1232" s="9">
        <v>-6.2E-2</v>
      </c>
      <c r="K1232" t="s">
        <v>3254</v>
      </c>
    </row>
    <row r="1233" spans="1:11" x14ac:dyDescent="0.35">
      <c r="A1233" s="3" t="s">
        <v>1842</v>
      </c>
      <c r="B1233" s="3">
        <v>16</v>
      </c>
      <c r="C1233" s="3">
        <v>41</v>
      </c>
      <c r="D1233" s="3" t="s">
        <v>1834</v>
      </c>
      <c r="E1233" s="4" t="s">
        <v>1843</v>
      </c>
      <c r="F1233" s="4" t="s">
        <v>21</v>
      </c>
      <c r="G1233" s="8">
        <v>4461867</v>
      </c>
      <c r="H1233" s="8">
        <v>4144727</v>
      </c>
      <c r="I1233" s="8">
        <v>-317140</v>
      </c>
      <c r="J1233" s="9">
        <v>-7.0999999999999994E-2</v>
      </c>
      <c r="K1233" t="s">
        <v>3254</v>
      </c>
    </row>
    <row r="1234" spans="1:11" x14ac:dyDescent="0.35">
      <c r="A1234" s="3" t="s">
        <v>2339</v>
      </c>
      <c r="B1234" s="3">
        <v>15</v>
      </c>
      <c r="C1234" s="3">
        <v>33</v>
      </c>
      <c r="D1234" s="3" t="s">
        <v>2277</v>
      </c>
      <c r="E1234" s="4" t="s">
        <v>2340</v>
      </c>
      <c r="F1234" s="4" t="s">
        <v>29</v>
      </c>
      <c r="G1234" s="8">
        <v>4799190</v>
      </c>
      <c r="H1234" s="8">
        <v>4482246</v>
      </c>
      <c r="I1234" s="8">
        <v>-316944</v>
      </c>
      <c r="J1234" s="9">
        <v>-6.6000000000000003E-2</v>
      </c>
      <c r="K1234" t="s">
        <v>3254</v>
      </c>
    </row>
    <row r="1235" spans="1:11" x14ac:dyDescent="0.35">
      <c r="A1235" s="3" t="s">
        <v>2014</v>
      </c>
      <c r="B1235" s="3">
        <v>22</v>
      </c>
      <c r="C1235" s="3">
        <v>46</v>
      </c>
      <c r="D1235" s="3" t="s">
        <v>1980</v>
      </c>
      <c r="E1235" s="4" t="s">
        <v>2015</v>
      </c>
      <c r="F1235" s="4" t="s">
        <v>14</v>
      </c>
      <c r="G1235" s="8">
        <v>7843602</v>
      </c>
      <c r="H1235" s="8">
        <v>7527432</v>
      </c>
      <c r="I1235" s="8">
        <v>-316170</v>
      </c>
      <c r="J1235" s="9">
        <v>-0.04</v>
      </c>
      <c r="K1235" t="s">
        <v>3254</v>
      </c>
    </row>
    <row r="1236" spans="1:11" x14ac:dyDescent="0.35">
      <c r="A1236" s="3" t="s">
        <v>301</v>
      </c>
      <c r="B1236" s="3">
        <v>7</v>
      </c>
      <c r="C1236" s="3">
        <v>8</v>
      </c>
      <c r="D1236" s="3" t="s">
        <v>243</v>
      </c>
      <c r="E1236" s="4" t="s">
        <v>302</v>
      </c>
      <c r="F1236" s="4" t="s">
        <v>14</v>
      </c>
      <c r="G1236" s="8">
        <v>4819142</v>
      </c>
      <c r="H1236" s="8">
        <v>4504497</v>
      </c>
      <c r="I1236" s="8">
        <v>-314645</v>
      </c>
      <c r="J1236" s="9">
        <v>-6.5000000000000002E-2</v>
      </c>
      <c r="K1236" t="s">
        <v>3254</v>
      </c>
    </row>
    <row r="1237" spans="1:11" x14ac:dyDescent="0.35">
      <c r="A1237" s="3" t="s">
        <v>2087</v>
      </c>
      <c r="B1237" s="3">
        <v>23</v>
      </c>
      <c r="C1237" s="3">
        <v>37</v>
      </c>
      <c r="D1237" s="3" t="s">
        <v>2035</v>
      </c>
      <c r="E1237" s="4" t="s">
        <v>2088</v>
      </c>
      <c r="F1237" s="4" t="s">
        <v>21</v>
      </c>
      <c r="G1237" s="8">
        <v>5043094</v>
      </c>
      <c r="H1237" s="8">
        <v>4728898</v>
      </c>
      <c r="I1237" s="8">
        <v>-314196</v>
      </c>
      <c r="J1237" s="9">
        <v>-6.2E-2</v>
      </c>
      <c r="K1237" t="s">
        <v>3254</v>
      </c>
    </row>
    <row r="1238" spans="1:11" x14ac:dyDescent="0.35">
      <c r="A1238" s="3" t="s">
        <v>424</v>
      </c>
      <c r="B1238" s="3">
        <v>23</v>
      </c>
      <c r="C1238" s="3">
        <v>42</v>
      </c>
      <c r="D1238" s="3" t="s">
        <v>352</v>
      </c>
      <c r="E1238" s="4" t="s">
        <v>425</v>
      </c>
      <c r="F1238" s="4" t="s">
        <v>21</v>
      </c>
      <c r="G1238" s="8">
        <v>6121733</v>
      </c>
      <c r="H1238" s="8">
        <v>5809333</v>
      </c>
      <c r="I1238" s="8">
        <v>-312400</v>
      </c>
      <c r="J1238" s="9">
        <v>-5.0999999999999997E-2</v>
      </c>
      <c r="K1238" t="s">
        <v>3254</v>
      </c>
    </row>
    <row r="1239" spans="1:11" x14ac:dyDescent="0.35">
      <c r="A1239" s="3" t="s">
        <v>2059</v>
      </c>
      <c r="B1239" s="3">
        <v>19</v>
      </c>
      <c r="C1239" s="3">
        <v>37</v>
      </c>
      <c r="D1239" s="3" t="s">
        <v>2035</v>
      </c>
      <c r="E1239" s="4" t="s">
        <v>2060</v>
      </c>
      <c r="F1239" s="4" t="s">
        <v>26</v>
      </c>
      <c r="G1239" s="8">
        <v>7681977</v>
      </c>
      <c r="H1239" s="8">
        <v>7369962</v>
      </c>
      <c r="I1239" s="8">
        <v>-312015</v>
      </c>
      <c r="J1239" s="9">
        <v>-4.1000000000000002E-2</v>
      </c>
      <c r="K1239" t="s">
        <v>3254</v>
      </c>
    </row>
    <row r="1240" spans="1:11" x14ac:dyDescent="0.35">
      <c r="A1240" s="3" t="s">
        <v>2976</v>
      </c>
      <c r="B1240" s="3">
        <v>11</v>
      </c>
      <c r="C1240" s="3">
        <v>13</v>
      </c>
      <c r="D1240" s="3" t="s">
        <v>2940</v>
      </c>
      <c r="E1240" s="4" t="s">
        <v>2977</v>
      </c>
      <c r="F1240" s="4" t="s">
        <v>11</v>
      </c>
      <c r="G1240" s="8">
        <v>6495395</v>
      </c>
      <c r="H1240" s="8">
        <v>6185135</v>
      </c>
      <c r="I1240" s="8">
        <v>-310260</v>
      </c>
      <c r="J1240" s="9">
        <v>-4.8000000000000001E-2</v>
      </c>
      <c r="K1240" t="s">
        <v>3254</v>
      </c>
    </row>
    <row r="1241" spans="1:11" x14ac:dyDescent="0.35">
      <c r="A1241" s="3" t="s">
        <v>964</v>
      </c>
      <c r="B1241" s="3">
        <v>8</v>
      </c>
      <c r="C1241" s="3">
        <v>18</v>
      </c>
      <c r="D1241" s="3" t="s">
        <v>965</v>
      </c>
      <c r="E1241" s="4" t="s">
        <v>966</v>
      </c>
      <c r="F1241" s="4" t="s">
        <v>29</v>
      </c>
      <c r="G1241" s="8">
        <v>6427023</v>
      </c>
      <c r="H1241" s="8">
        <v>6118293</v>
      </c>
      <c r="I1241" s="8">
        <v>-308730</v>
      </c>
      <c r="J1241" s="9">
        <v>-4.8000000000000001E-2</v>
      </c>
      <c r="K1241" t="s">
        <v>3254</v>
      </c>
    </row>
    <row r="1242" spans="1:11" x14ac:dyDescent="0.35">
      <c r="A1242" s="3" t="s">
        <v>2081</v>
      </c>
      <c r="B1242" s="3">
        <v>23</v>
      </c>
      <c r="C1242" s="3">
        <v>37</v>
      </c>
      <c r="D1242" s="3" t="s">
        <v>2035</v>
      </c>
      <c r="E1242" s="4" t="s">
        <v>2082</v>
      </c>
      <c r="F1242" s="4" t="s">
        <v>14</v>
      </c>
      <c r="G1242" s="8">
        <v>4032930</v>
      </c>
      <c r="H1242" s="8">
        <v>3726068</v>
      </c>
      <c r="I1242" s="8">
        <v>-306862</v>
      </c>
      <c r="J1242" s="9">
        <v>-7.5999999999999998E-2</v>
      </c>
      <c r="K1242" t="s">
        <v>3254</v>
      </c>
    </row>
    <row r="1243" spans="1:11" x14ac:dyDescent="0.35">
      <c r="A1243" s="3" t="s">
        <v>2301</v>
      </c>
      <c r="B1243" s="3">
        <v>13</v>
      </c>
      <c r="C1243" s="3">
        <v>33</v>
      </c>
      <c r="D1243" s="3" t="s">
        <v>2277</v>
      </c>
      <c r="E1243" s="4" t="s">
        <v>2302</v>
      </c>
      <c r="F1243" s="4" t="s">
        <v>29</v>
      </c>
      <c r="G1243" s="8">
        <v>6167053</v>
      </c>
      <c r="H1243" s="8">
        <v>5860749</v>
      </c>
      <c r="I1243" s="8">
        <v>-306304</v>
      </c>
      <c r="J1243" s="9">
        <v>-0.05</v>
      </c>
      <c r="K1243" t="s">
        <v>3254</v>
      </c>
    </row>
    <row r="1244" spans="1:11" x14ac:dyDescent="0.35">
      <c r="A1244" s="3" t="s">
        <v>1165</v>
      </c>
      <c r="B1244" s="3">
        <v>28</v>
      </c>
      <c r="C1244" s="3">
        <v>24</v>
      </c>
      <c r="D1244" s="3" t="s">
        <v>1127</v>
      </c>
      <c r="E1244" s="4" t="s">
        <v>1166</v>
      </c>
      <c r="F1244" s="4" t="s">
        <v>11</v>
      </c>
      <c r="G1244" s="8">
        <v>5519781</v>
      </c>
      <c r="H1244" s="8">
        <v>5214133</v>
      </c>
      <c r="I1244" s="8">
        <v>-305648</v>
      </c>
      <c r="J1244" s="9">
        <v>-5.5E-2</v>
      </c>
      <c r="K1244" t="s">
        <v>3254</v>
      </c>
    </row>
    <row r="1245" spans="1:11" x14ac:dyDescent="0.35">
      <c r="A1245" s="3" t="s">
        <v>1745</v>
      </c>
      <c r="B1245" s="3">
        <v>1</v>
      </c>
      <c r="C1245" s="3">
        <v>1</v>
      </c>
      <c r="D1245" s="3" t="s">
        <v>1739</v>
      </c>
      <c r="E1245" s="4" t="s">
        <v>1746</v>
      </c>
      <c r="F1245" s="4" t="s">
        <v>11</v>
      </c>
      <c r="G1245" s="8">
        <v>4330147</v>
      </c>
      <c r="H1245" s="8">
        <v>4024695</v>
      </c>
      <c r="I1245" s="8">
        <v>-305452</v>
      </c>
      <c r="J1245" s="9">
        <v>-7.0999999999999994E-2</v>
      </c>
      <c r="K1245" t="s">
        <v>3254</v>
      </c>
    </row>
    <row r="1246" spans="1:11" x14ac:dyDescent="0.35">
      <c r="A1246" s="3" t="s">
        <v>1641</v>
      </c>
      <c r="B1246" s="3">
        <v>26</v>
      </c>
      <c r="C1246" s="3">
        <v>23</v>
      </c>
      <c r="D1246" s="3" t="s">
        <v>1633</v>
      </c>
      <c r="E1246" s="4" t="s">
        <v>1642</v>
      </c>
      <c r="F1246" s="4" t="s">
        <v>11</v>
      </c>
      <c r="G1246" s="8">
        <v>12676167</v>
      </c>
      <c r="H1246" s="8">
        <v>12371443</v>
      </c>
      <c r="I1246" s="8">
        <v>-304724</v>
      </c>
      <c r="J1246" s="9">
        <v>-2.4E-2</v>
      </c>
      <c r="K1246" t="s">
        <v>3254</v>
      </c>
    </row>
    <row r="1247" spans="1:11" x14ac:dyDescent="0.35">
      <c r="A1247" s="3" t="s">
        <v>2366</v>
      </c>
      <c r="B1247" s="3">
        <v>3</v>
      </c>
      <c r="C1247" s="3">
        <v>9</v>
      </c>
      <c r="D1247" s="3" t="s">
        <v>2354</v>
      </c>
      <c r="E1247" s="4" t="s">
        <v>2367</v>
      </c>
      <c r="F1247" s="4" t="s">
        <v>21</v>
      </c>
      <c r="G1247" s="8">
        <v>3646424</v>
      </c>
      <c r="H1247" s="8">
        <v>3342578</v>
      </c>
      <c r="I1247" s="8">
        <v>-303846</v>
      </c>
      <c r="J1247" s="9">
        <v>-8.3000000000000004E-2</v>
      </c>
      <c r="K1247" t="s">
        <v>3254</v>
      </c>
    </row>
    <row r="1248" spans="1:11" x14ac:dyDescent="0.35">
      <c r="A1248" s="3" t="s">
        <v>2174</v>
      </c>
      <c r="B1248" s="3">
        <v>16</v>
      </c>
      <c r="C1248" s="3">
        <v>36</v>
      </c>
      <c r="D1248" s="3" t="s">
        <v>2128</v>
      </c>
      <c r="E1248" s="4" t="s">
        <v>2175</v>
      </c>
      <c r="F1248" s="4" t="s">
        <v>21</v>
      </c>
      <c r="G1248" s="8">
        <v>3466745</v>
      </c>
      <c r="H1248" s="8">
        <v>3163034</v>
      </c>
      <c r="I1248" s="8">
        <v>-303711</v>
      </c>
      <c r="J1248" s="9">
        <v>-8.7999999999999995E-2</v>
      </c>
      <c r="K1248" t="s">
        <v>3254</v>
      </c>
    </row>
    <row r="1249" spans="1:11" x14ac:dyDescent="0.35">
      <c r="A1249" s="3" t="s">
        <v>1363</v>
      </c>
      <c r="B1249" s="3">
        <v>31</v>
      </c>
      <c r="C1249" s="3">
        <v>49</v>
      </c>
      <c r="D1249" s="3" t="s">
        <v>1325</v>
      </c>
      <c r="E1249" s="4" t="s">
        <v>1364</v>
      </c>
      <c r="F1249" s="4" t="s">
        <v>21</v>
      </c>
      <c r="G1249" s="8">
        <v>5040096</v>
      </c>
      <c r="H1249" s="8">
        <v>4736946</v>
      </c>
      <c r="I1249" s="8">
        <v>-303150</v>
      </c>
      <c r="J1249" s="9">
        <v>-0.06</v>
      </c>
      <c r="K1249" t="s">
        <v>3254</v>
      </c>
    </row>
    <row r="1250" spans="1:11" x14ac:dyDescent="0.35">
      <c r="A1250" s="3" t="s">
        <v>1738</v>
      </c>
      <c r="B1250" s="3">
        <v>1</v>
      </c>
      <c r="C1250" s="3">
        <v>1</v>
      </c>
      <c r="D1250" s="3" t="s">
        <v>1739</v>
      </c>
      <c r="E1250" s="4" t="s">
        <v>1740</v>
      </c>
      <c r="F1250" s="4" t="s">
        <v>11</v>
      </c>
      <c r="G1250" s="8">
        <v>2776803</v>
      </c>
      <c r="H1250" s="8">
        <v>2474024</v>
      </c>
      <c r="I1250" s="8">
        <v>-302779</v>
      </c>
      <c r="J1250" s="9">
        <v>-0.109</v>
      </c>
      <c r="K1250" t="s">
        <v>3254</v>
      </c>
    </row>
    <row r="1251" spans="1:11" x14ac:dyDescent="0.35">
      <c r="A1251" s="3" t="s">
        <v>62</v>
      </c>
      <c r="B1251" s="3">
        <v>27</v>
      </c>
      <c r="C1251" s="3">
        <v>28</v>
      </c>
      <c r="D1251" s="3" t="s">
        <v>58</v>
      </c>
      <c r="E1251" s="4" t="s">
        <v>63</v>
      </c>
      <c r="F1251" s="4" t="s">
        <v>11</v>
      </c>
      <c r="G1251" s="8">
        <v>4694532</v>
      </c>
      <c r="H1251" s="8">
        <v>4391846</v>
      </c>
      <c r="I1251" s="8">
        <v>-302686</v>
      </c>
      <c r="J1251" s="9">
        <v>-6.4000000000000001E-2</v>
      </c>
      <c r="K1251" t="s">
        <v>3254</v>
      </c>
    </row>
    <row r="1252" spans="1:11" x14ac:dyDescent="0.35">
      <c r="A1252" s="3" t="s">
        <v>2445</v>
      </c>
      <c r="B1252" s="3">
        <v>11</v>
      </c>
      <c r="C1252" s="3">
        <v>12</v>
      </c>
      <c r="D1252" s="3" t="s">
        <v>2421</v>
      </c>
      <c r="E1252" s="4" t="s">
        <v>2446</v>
      </c>
      <c r="F1252" s="4" t="s">
        <v>11</v>
      </c>
      <c r="G1252" s="8">
        <v>5741118</v>
      </c>
      <c r="H1252" s="8">
        <v>5440372</v>
      </c>
      <c r="I1252" s="8">
        <v>-300746</v>
      </c>
      <c r="J1252" s="9">
        <v>-5.1999999999999998E-2</v>
      </c>
      <c r="K1252" t="s">
        <v>3254</v>
      </c>
    </row>
    <row r="1253" spans="1:11" x14ac:dyDescent="0.35">
      <c r="A1253" s="3" t="s">
        <v>2544</v>
      </c>
      <c r="B1253" s="3">
        <v>2</v>
      </c>
      <c r="C1253" s="3">
        <v>2</v>
      </c>
      <c r="D1253" s="3" t="s">
        <v>2492</v>
      </c>
      <c r="E1253" s="4" t="s">
        <v>2545</v>
      </c>
      <c r="F1253" s="4" t="s">
        <v>11</v>
      </c>
      <c r="G1253" s="8">
        <v>3990516</v>
      </c>
      <c r="H1253" s="8">
        <v>3690911</v>
      </c>
      <c r="I1253" s="8">
        <v>-299605</v>
      </c>
      <c r="J1253" s="9">
        <v>-7.4999999999999997E-2</v>
      </c>
      <c r="K1253" t="s">
        <v>3254</v>
      </c>
    </row>
    <row r="1254" spans="1:11" x14ac:dyDescent="0.35">
      <c r="A1254" s="3" t="s">
        <v>1449</v>
      </c>
      <c r="B1254" s="3">
        <v>13</v>
      </c>
      <c r="C1254" s="3">
        <v>35</v>
      </c>
      <c r="D1254" s="3" t="s">
        <v>1421</v>
      </c>
      <c r="E1254" s="4" t="s">
        <v>1450</v>
      </c>
      <c r="F1254" s="4" t="s">
        <v>14</v>
      </c>
      <c r="G1254" s="8">
        <v>3493949</v>
      </c>
      <c r="H1254" s="8">
        <v>3195355</v>
      </c>
      <c r="I1254" s="8">
        <v>-298594</v>
      </c>
      <c r="J1254" s="9">
        <v>-8.5000000000000006E-2</v>
      </c>
      <c r="K1254" t="s">
        <v>3254</v>
      </c>
    </row>
    <row r="1255" spans="1:11" x14ac:dyDescent="0.35">
      <c r="A1255" s="3" t="s">
        <v>1278</v>
      </c>
      <c r="B1255" s="3">
        <v>15</v>
      </c>
      <c r="C1255" s="3">
        <v>39</v>
      </c>
      <c r="D1255" s="3" t="s">
        <v>1268</v>
      </c>
      <c r="E1255" s="4" t="s">
        <v>1279</v>
      </c>
      <c r="F1255" s="4" t="s">
        <v>14</v>
      </c>
      <c r="G1255" s="8">
        <v>11272066</v>
      </c>
      <c r="H1255" s="8">
        <v>10975680</v>
      </c>
      <c r="I1255" s="8">
        <v>-296386</v>
      </c>
      <c r="J1255" s="9">
        <v>-2.5999999999999999E-2</v>
      </c>
      <c r="K1255" t="s">
        <v>3254</v>
      </c>
    </row>
    <row r="1256" spans="1:11" x14ac:dyDescent="0.35">
      <c r="A1256" s="3" t="s">
        <v>1866</v>
      </c>
      <c r="B1256" s="3">
        <v>18</v>
      </c>
      <c r="C1256" s="3">
        <v>41</v>
      </c>
      <c r="D1256" s="3" t="s">
        <v>1834</v>
      </c>
      <c r="E1256" s="4" t="s">
        <v>1867</v>
      </c>
      <c r="F1256" s="4" t="s">
        <v>14</v>
      </c>
      <c r="G1256" s="8">
        <v>3288144</v>
      </c>
      <c r="H1256" s="8">
        <v>2991780</v>
      </c>
      <c r="I1256" s="8">
        <v>-296364</v>
      </c>
      <c r="J1256" s="9">
        <v>-0.09</v>
      </c>
      <c r="K1256" t="s">
        <v>3254</v>
      </c>
    </row>
    <row r="1257" spans="1:11" x14ac:dyDescent="0.35">
      <c r="A1257" s="3" t="s">
        <v>2343</v>
      </c>
      <c r="B1257" s="3">
        <v>15</v>
      </c>
      <c r="C1257" s="3">
        <v>33</v>
      </c>
      <c r="D1257" s="3" t="s">
        <v>2277</v>
      </c>
      <c r="E1257" s="4" t="s">
        <v>2344</v>
      </c>
      <c r="F1257" s="4" t="s">
        <v>21</v>
      </c>
      <c r="G1257" s="8">
        <v>6305377</v>
      </c>
      <c r="H1257" s="8">
        <v>6009440</v>
      </c>
      <c r="I1257" s="8">
        <v>-295937</v>
      </c>
      <c r="J1257" s="9">
        <v>-4.7E-2</v>
      </c>
      <c r="K1257" t="s">
        <v>3254</v>
      </c>
    </row>
    <row r="1258" spans="1:11" x14ac:dyDescent="0.35">
      <c r="A1258" s="3" t="s">
        <v>2053</v>
      </c>
      <c r="B1258" s="3">
        <v>19</v>
      </c>
      <c r="C1258" s="3">
        <v>37</v>
      </c>
      <c r="D1258" s="3" t="s">
        <v>2035</v>
      </c>
      <c r="E1258" s="4" t="s">
        <v>2054</v>
      </c>
      <c r="F1258" s="4" t="s">
        <v>11</v>
      </c>
      <c r="G1258" s="8">
        <v>5014113</v>
      </c>
      <c r="H1258" s="8">
        <v>4719316</v>
      </c>
      <c r="I1258" s="8">
        <v>-294797</v>
      </c>
      <c r="J1258" s="9">
        <v>-5.8999999999999997E-2</v>
      </c>
      <c r="K1258" t="s">
        <v>3254</v>
      </c>
    </row>
    <row r="1259" spans="1:11" x14ac:dyDescent="0.35">
      <c r="A1259" s="3" t="s">
        <v>3071</v>
      </c>
      <c r="B1259" s="3">
        <v>28</v>
      </c>
      <c r="C1259" s="3">
        <v>27</v>
      </c>
      <c r="D1259" s="3" t="s">
        <v>3067</v>
      </c>
      <c r="E1259" s="4" t="s">
        <v>3072</v>
      </c>
      <c r="F1259" s="4" t="s">
        <v>11</v>
      </c>
      <c r="G1259" s="8">
        <v>4663980</v>
      </c>
      <c r="H1259" s="8">
        <v>4371164</v>
      </c>
      <c r="I1259" s="8">
        <v>-292816</v>
      </c>
      <c r="J1259" s="9">
        <v>-6.3E-2</v>
      </c>
      <c r="K1259" t="s">
        <v>3254</v>
      </c>
    </row>
    <row r="1260" spans="1:11" x14ac:dyDescent="0.35">
      <c r="A1260" s="3" t="s">
        <v>3060</v>
      </c>
      <c r="B1260" s="3">
        <v>75</v>
      </c>
      <c r="C1260" s="3">
        <v>48</v>
      </c>
      <c r="D1260" s="3" t="s">
        <v>3021</v>
      </c>
      <c r="E1260" s="4" t="s">
        <v>3061</v>
      </c>
      <c r="F1260" s="4" t="s">
        <v>434</v>
      </c>
      <c r="G1260" s="8">
        <v>13865707</v>
      </c>
      <c r="H1260" s="8">
        <v>13573170</v>
      </c>
      <c r="I1260" s="8">
        <v>-292537</v>
      </c>
      <c r="J1260" s="9">
        <v>-2.1000000000000001E-2</v>
      </c>
      <c r="K1260" t="s">
        <v>3254</v>
      </c>
    </row>
    <row r="1261" spans="1:11" x14ac:dyDescent="0.35">
      <c r="A1261" s="3" t="s">
        <v>3004</v>
      </c>
      <c r="B1261" s="3">
        <v>11</v>
      </c>
      <c r="C1261" s="3">
        <v>13</v>
      </c>
      <c r="D1261" s="3" t="s">
        <v>2940</v>
      </c>
      <c r="E1261" s="4" t="s">
        <v>3005</v>
      </c>
      <c r="F1261" s="4" t="s">
        <v>11</v>
      </c>
      <c r="G1261" s="8">
        <v>5797170</v>
      </c>
      <c r="H1261" s="8">
        <v>5505501</v>
      </c>
      <c r="I1261" s="8">
        <v>-291669</v>
      </c>
      <c r="J1261" s="9">
        <v>-0.05</v>
      </c>
      <c r="K1261" t="s">
        <v>3254</v>
      </c>
    </row>
    <row r="1262" spans="1:11" x14ac:dyDescent="0.35">
      <c r="A1262" s="3" t="s">
        <v>1587</v>
      </c>
      <c r="B1262" s="3">
        <v>21</v>
      </c>
      <c r="C1262" s="3">
        <v>47</v>
      </c>
      <c r="D1262" s="3" t="s">
        <v>1533</v>
      </c>
      <c r="E1262" s="4" t="s">
        <v>1588</v>
      </c>
      <c r="F1262" s="4" t="s">
        <v>11</v>
      </c>
      <c r="G1262" s="8">
        <v>7229569</v>
      </c>
      <c r="H1262" s="8">
        <v>6940162</v>
      </c>
      <c r="I1262" s="8">
        <v>-289407</v>
      </c>
      <c r="J1262" s="9">
        <v>-0.04</v>
      </c>
      <c r="K1262" t="s">
        <v>3254</v>
      </c>
    </row>
    <row r="1263" spans="1:11" x14ac:dyDescent="0.35">
      <c r="A1263" s="3" t="s">
        <v>898</v>
      </c>
      <c r="B1263" s="3">
        <v>10</v>
      </c>
      <c r="C1263" s="3">
        <v>11</v>
      </c>
      <c r="D1263" s="3" t="s">
        <v>896</v>
      </c>
      <c r="E1263" s="4" t="s">
        <v>899</v>
      </c>
      <c r="F1263" s="4" t="s">
        <v>21</v>
      </c>
      <c r="G1263" s="8">
        <v>6984078</v>
      </c>
      <c r="H1263" s="8">
        <v>6695757</v>
      </c>
      <c r="I1263" s="8">
        <v>-288321</v>
      </c>
      <c r="J1263" s="9">
        <v>-4.1000000000000002E-2</v>
      </c>
      <c r="K1263" t="s">
        <v>3254</v>
      </c>
    </row>
    <row r="1264" spans="1:11" x14ac:dyDescent="0.35">
      <c r="A1264" s="3" t="s">
        <v>2536</v>
      </c>
      <c r="B1264" s="3">
        <v>2</v>
      </c>
      <c r="C1264" s="3">
        <v>2</v>
      </c>
      <c r="D1264" s="3" t="s">
        <v>2492</v>
      </c>
      <c r="E1264" s="4" t="s">
        <v>2537</v>
      </c>
      <c r="F1264" s="4" t="s">
        <v>14</v>
      </c>
      <c r="G1264" s="8">
        <v>4040077</v>
      </c>
      <c r="H1264" s="8">
        <v>3751847</v>
      </c>
      <c r="I1264" s="8">
        <v>-288230</v>
      </c>
      <c r="J1264" s="9">
        <v>-7.0999999999999994E-2</v>
      </c>
      <c r="K1264" t="s">
        <v>3254</v>
      </c>
    </row>
    <row r="1265" spans="1:11" x14ac:dyDescent="0.35">
      <c r="A1265" s="3" t="s">
        <v>2567</v>
      </c>
      <c r="B1265" s="3">
        <v>7</v>
      </c>
      <c r="C1265" s="3">
        <v>17</v>
      </c>
      <c r="D1265" s="3" t="s">
        <v>2565</v>
      </c>
      <c r="E1265" s="4" t="s">
        <v>2568</v>
      </c>
      <c r="F1265" s="4" t="s">
        <v>11</v>
      </c>
      <c r="G1265" s="8">
        <v>8005652</v>
      </c>
      <c r="H1265" s="8">
        <v>7718034</v>
      </c>
      <c r="I1265" s="8">
        <v>-287618</v>
      </c>
      <c r="J1265" s="9">
        <v>-3.5999999999999997E-2</v>
      </c>
      <c r="K1265" t="s">
        <v>3254</v>
      </c>
    </row>
    <row r="1266" spans="1:11" x14ac:dyDescent="0.35">
      <c r="A1266" s="3" t="s">
        <v>2968</v>
      </c>
      <c r="B1266" s="3">
        <v>11</v>
      </c>
      <c r="C1266" s="3">
        <v>13</v>
      </c>
      <c r="D1266" s="3" t="s">
        <v>2940</v>
      </c>
      <c r="E1266" s="4" t="s">
        <v>2969</v>
      </c>
      <c r="F1266" s="4" t="s">
        <v>11</v>
      </c>
      <c r="G1266" s="8">
        <v>5986658</v>
      </c>
      <c r="H1266" s="8">
        <v>5699077</v>
      </c>
      <c r="I1266" s="8">
        <v>-287581</v>
      </c>
      <c r="J1266" s="9">
        <v>-4.8000000000000001E-2</v>
      </c>
      <c r="K1266" t="s">
        <v>3254</v>
      </c>
    </row>
    <row r="1267" spans="1:11" x14ac:dyDescent="0.35">
      <c r="A1267" s="3" t="s">
        <v>1823</v>
      </c>
      <c r="B1267" s="3">
        <v>2</v>
      </c>
      <c r="C1267" s="3">
        <v>1</v>
      </c>
      <c r="D1267" s="3" t="s">
        <v>1739</v>
      </c>
      <c r="E1267" s="4" t="s">
        <v>1824</v>
      </c>
      <c r="F1267" s="4" t="s">
        <v>11</v>
      </c>
      <c r="G1267" s="8">
        <v>4094936</v>
      </c>
      <c r="H1267" s="8">
        <v>3808912</v>
      </c>
      <c r="I1267" s="8">
        <v>-286024</v>
      </c>
      <c r="J1267" s="9">
        <v>-7.0000000000000007E-2</v>
      </c>
      <c r="K1267" t="s">
        <v>3254</v>
      </c>
    </row>
    <row r="1268" spans="1:11" x14ac:dyDescent="0.35">
      <c r="A1268" s="3" t="s">
        <v>629</v>
      </c>
      <c r="B1268" s="3">
        <v>3</v>
      </c>
      <c r="C1268" s="3">
        <v>6</v>
      </c>
      <c r="D1268" s="3" t="s">
        <v>613</v>
      </c>
      <c r="E1268" s="4" t="s">
        <v>630</v>
      </c>
      <c r="F1268" s="4" t="s">
        <v>14</v>
      </c>
      <c r="G1268" s="8">
        <v>2321608</v>
      </c>
      <c r="H1268" s="8">
        <v>2035631</v>
      </c>
      <c r="I1268" s="8">
        <v>-285977</v>
      </c>
      <c r="J1268" s="9">
        <v>-0.123</v>
      </c>
      <c r="K1268" t="s">
        <v>3254</v>
      </c>
    </row>
    <row r="1269" spans="1:11" x14ac:dyDescent="0.35">
      <c r="A1269" s="3" t="s">
        <v>2285</v>
      </c>
      <c r="B1269" s="3">
        <v>13</v>
      </c>
      <c r="C1269" s="3">
        <v>33</v>
      </c>
      <c r="D1269" s="3" t="s">
        <v>2277</v>
      </c>
      <c r="E1269" s="4" t="s">
        <v>2286</v>
      </c>
      <c r="F1269" s="4" t="s">
        <v>14</v>
      </c>
      <c r="G1269" s="8">
        <v>3940265</v>
      </c>
      <c r="H1269" s="8">
        <v>3655788</v>
      </c>
      <c r="I1269" s="8">
        <v>-284477</v>
      </c>
      <c r="J1269" s="9">
        <v>-7.1999999999999995E-2</v>
      </c>
      <c r="K1269" t="s">
        <v>3254</v>
      </c>
    </row>
    <row r="1270" spans="1:11" x14ac:dyDescent="0.35">
      <c r="A1270" s="3" t="s">
        <v>2207</v>
      </c>
      <c r="B1270" s="3">
        <v>25</v>
      </c>
      <c r="C1270" s="3">
        <v>19</v>
      </c>
      <c r="D1270" s="3" t="s">
        <v>2205</v>
      </c>
      <c r="E1270" s="5" t="s">
        <v>2208</v>
      </c>
      <c r="F1270" s="4" t="s">
        <v>14</v>
      </c>
      <c r="G1270" s="8">
        <v>5634414</v>
      </c>
      <c r="H1270" s="8">
        <v>5351557</v>
      </c>
      <c r="I1270" s="8">
        <v>-282857</v>
      </c>
      <c r="J1270" s="9">
        <v>-0.05</v>
      </c>
      <c r="K1270" t="s">
        <v>3254</v>
      </c>
    </row>
    <row r="1271" spans="1:11" x14ac:dyDescent="0.35">
      <c r="A1271" s="3" t="s">
        <v>2526</v>
      </c>
      <c r="B1271" s="3">
        <v>2</v>
      </c>
      <c r="C1271" s="3">
        <v>2</v>
      </c>
      <c r="D1271" s="3" t="s">
        <v>2492</v>
      </c>
      <c r="E1271" s="4" t="s">
        <v>2527</v>
      </c>
      <c r="F1271" s="4" t="s">
        <v>11</v>
      </c>
      <c r="G1271" s="8">
        <v>2012510</v>
      </c>
      <c r="H1271" s="8">
        <v>1730386</v>
      </c>
      <c r="I1271" s="8">
        <v>-282124</v>
      </c>
      <c r="J1271" s="9">
        <v>-0.14000000000000001</v>
      </c>
      <c r="K1271" t="s">
        <v>3254</v>
      </c>
    </row>
    <row r="1272" spans="1:11" x14ac:dyDescent="0.35">
      <c r="A1272" s="3" t="s">
        <v>1854</v>
      </c>
      <c r="B1272" s="3">
        <v>17</v>
      </c>
      <c r="C1272" s="3">
        <v>41</v>
      </c>
      <c r="D1272" s="3" t="s">
        <v>1834</v>
      </c>
      <c r="E1272" s="4" t="s">
        <v>1855</v>
      </c>
      <c r="F1272" s="4" t="s">
        <v>21</v>
      </c>
      <c r="G1272" s="8">
        <v>3746934</v>
      </c>
      <c r="H1272" s="8">
        <v>3465373</v>
      </c>
      <c r="I1272" s="8">
        <v>-281561</v>
      </c>
      <c r="J1272" s="9">
        <v>-7.4999999999999997E-2</v>
      </c>
      <c r="K1272" t="s">
        <v>3254</v>
      </c>
    </row>
    <row r="1273" spans="1:11" x14ac:dyDescent="0.35">
      <c r="A1273" s="3" t="s">
        <v>2868</v>
      </c>
      <c r="B1273" s="3">
        <v>9</v>
      </c>
      <c r="C1273" s="3">
        <v>16</v>
      </c>
      <c r="D1273" s="3" t="s">
        <v>2790</v>
      </c>
      <c r="E1273" s="4" t="s">
        <v>2869</v>
      </c>
      <c r="F1273" s="4" t="s">
        <v>21</v>
      </c>
      <c r="G1273" s="8">
        <v>2411552</v>
      </c>
      <c r="H1273" s="8">
        <v>2132142</v>
      </c>
      <c r="I1273" s="8">
        <v>-279410</v>
      </c>
      <c r="J1273" s="9">
        <v>-0.11600000000000001</v>
      </c>
      <c r="K1273" t="s">
        <v>3254</v>
      </c>
    </row>
    <row r="1274" spans="1:11" x14ac:dyDescent="0.35">
      <c r="A1274" s="3" t="s">
        <v>265</v>
      </c>
      <c r="B1274" s="3">
        <v>4</v>
      </c>
      <c r="C1274" s="3">
        <v>8</v>
      </c>
      <c r="D1274" s="3" t="s">
        <v>243</v>
      </c>
      <c r="E1274" s="4" t="s">
        <v>266</v>
      </c>
      <c r="F1274" s="4" t="s">
        <v>21</v>
      </c>
      <c r="G1274" s="8">
        <v>5636489</v>
      </c>
      <c r="H1274" s="8">
        <v>5357675</v>
      </c>
      <c r="I1274" s="8">
        <v>-278814</v>
      </c>
      <c r="J1274" s="9">
        <v>-4.9000000000000002E-2</v>
      </c>
      <c r="K1274" t="s">
        <v>3254</v>
      </c>
    </row>
    <row r="1275" spans="1:11" x14ac:dyDescent="0.35">
      <c r="A1275" s="3" t="s">
        <v>3131</v>
      </c>
      <c r="B1275" s="3">
        <v>24</v>
      </c>
      <c r="C1275" s="3">
        <v>26</v>
      </c>
      <c r="D1275" s="3" t="s">
        <v>3121</v>
      </c>
      <c r="E1275" s="4" t="s">
        <v>3132</v>
      </c>
      <c r="F1275" s="4" t="s">
        <v>11</v>
      </c>
      <c r="G1275" s="8">
        <v>6180455</v>
      </c>
      <c r="H1275" s="8">
        <v>5902229</v>
      </c>
      <c r="I1275" s="8">
        <v>-278226</v>
      </c>
      <c r="J1275" s="9">
        <v>-4.4999999999999998E-2</v>
      </c>
      <c r="K1275" t="s">
        <v>3254</v>
      </c>
    </row>
    <row r="1276" spans="1:11" x14ac:dyDescent="0.35">
      <c r="A1276" s="3" t="s">
        <v>557</v>
      </c>
      <c r="B1276" s="3">
        <v>2</v>
      </c>
      <c r="C1276" s="3">
        <v>3</v>
      </c>
      <c r="D1276" s="3" t="s">
        <v>491</v>
      </c>
      <c r="E1276" s="4" t="s">
        <v>558</v>
      </c>
      <c r="F1276" s="4" t="s">
        <v>21</v>
      </c>
      <c r="G1276" s="8">
        <v>4718566</v>
      </c>
      <c r="H1276" s="8">
        <v>4440868</v>
      </c>
      <c r="I1276" s="8">
        <v>-277698</v>
      </c>
      <c r="J1276" s="9">
        <v>-5.8999999999999997E-2</v>
      </c>
      <c r="K1276" t="s">
        <v>3254</v>
      </c>
    </row>
    <row r="1277" spans="1:11" x14ac:dyDescent="0.35">
      <c r="A1277" s="3" t="s">
        <v>370</v>
      </c>
      <c r="B1277" s="3">
        <v>19</v>
      </c>
      <c r="C1277" s="3">
        <v>42</v>
      </c>
      <c r="D1277" s="3" t="s">
        <v>352</v>
      </c>
      <c r="E1277" s="4" t="s">
        <v>371</v>
      </c>
      <c r="F1277" s="4" t="s">
        <v>14</v>
      </c>
      <c r="G1277" s="8">
        <v>3662568</v>
      </c>
      <c r="H1277" s="8">
        <v>3385277</v>
      </c>
      <c r="I1277" s="8">
        <v>-277291</v>
      </c>
      <c r="J1277" s="9">
        <v>-7.5999999999999998E-2</v>
      </c>
      <c r="K1277" t="s">
        <v>3254</v>
      </c>
    </row>
    <row r="1278" spans="1:11" x14ac:dyDescent="0.35">
      <c r="A1278" s="3" t="s">
        <v>2761</v>
      </c>
      <c r="B1278" s="3">
        <v>28</v>
      </c>
      <c r="C1278" s="3">
        <v>29</v>
      </c>
      <c r="D1278" s="3" t="s">
        <v>2753</v>
      </c>
      <c r="E1278" s="4" t="s">
        <v>2762</v>
      </c>
      <c r="F1278" s="4" t="s">
        <v>29</v>
      </c>
      <c r="G1278" s="8">
        <v>9173060</v>
      </c>
      <c r="H1278" s="8">
        <v>8896239</v>
      </c>
      <c r="I1278" s="8">
        <v>-276821</v>
      </c>
      <c r="J1278" s="9">
        <v>-0.03</v>
      </c>
      <c r="K1278" t="s">
        <v>3254</v>
      </c>
    </row>
    <row r="1279" spans="1:11" x14ac:dyDescent="0.35">
      <c r="A1279" s="3" t="s">
        <v>410</v>
      </c>
      <c r="B1279" s="3">
        <v>19</v>
      </c>
      <c r="C1279" s="3">
        <v>42</v>
      </c>
      <c r="D1279" s="3" t="s">
        <v>352</v>
      </c>
      <c r="E1279" s="4" t="s">
        <v>411</v>
      </c>
      <c r="F1279" s="4" t="s">
        <v>11</v>
      </c>
      <c r="G1279" s="8">
        <v>4038360</v>
      </c>
      <c r="H1279" s="8">
        <v>3762572</v>
      </c>
      <c r="I1279" s="8">
        <v>-275788</v>
      </c>
      <c r="J1279" s="9">
        <v>-6.8000000000000005E-2</v>
      </c>
      <c r="K1279" t="s">
        <v>3254</v>
      </c>
    </row>
    <row r="1280" spans="1:11" x14ac:dyDescent="0.35">
      <c r="A1280" s="3" t="s">
        <v>2498</v>
      </c>
      <c r="B1280" s="3">
        <v>1</v>
      </c>
      <c r="C1280" s="3">
        <v>2</v>
      </c>
      <c r="D1280" s="3" t="s">
        <v>2492</v>
      </c>
      <c r="E1280" s="4" t="s">
        <v>2499</v>
      </c>
      <c r="F1280" s="4" t="s">
        <v>21</v>
      </c>
      <c r="G1280" s="8">
        <v>3905746</v>
      </c>
      <c r="H1280" s="8">
        <v>3630932</v>
      </c>
      <c r="I1280" s="8">
        <v>-274814</v>
      </c>
      <c r="J1280" s="9">
        <v>-7.0000000000000007E-2</v>
      </c>
      <c r="K1280" t="s">
        <v>3254</v>
      </c>
    </row>
    <row r="1281" spans="1:11" x14ac:dyDescent="0.35">
      <c r="A1281" s="3" t="s">
        <v>2605</v>
      </c>
      <c r="B1281" s="3">
        <v>8</v>
      </c>
      <c r="C1281" s="3">
        <v>17</v>
      </c>
      <c r="D1281" s="3" t="s">
        <v>2565</v>
      </c>
      <c r="E1281" s="4" t="s">
        <v>2606</v>
      </c>
      <c r="F1281" s="4" t="s">
        <v>11</v>
      </c>
      <c r="G1281" s="8">
        <v>6364476</v>
      </c>
      <c r="H1281" s="8">
        <v>6090567</v>
      </c>
      <c r="I1281" s="8">
        <v>-273909</v>
      </c>
      <c r="J1281" s="9">
        <v>-4.2999999999999997E-2</v>
      </c>
      <c r="K1281" t="s">
        <v>3254</v>
      </c>
    </row>
    <row r="1282" spans="1:11" x14ac:dyDescent="0.35">
      <c r="A1282" s="3" t="s">
        <v>2006</v>
      </c>
      <c r="B1282" s="3">
        <v>18</v>
      </c>
      <c r="C1282" s="3">
        <v>46</v>
      </c>
      <c r="D1282" s="3" t="s">
        <v>1980</v>
      </c>
      <c r="E1282" s="4" t="s">
        <v>2007</v>
      </c>
      <c r="F1282" s="4" t="s">
        <v>21</v>
      </c>
      <c r="G1282" s="8">
        <v>4911685</v>
      </c>
      <c r="H1282" s="8">
        <v>4637813</v>
      </c>
      <c r="I1282" s="8">
        <v>-273872</v>
      </c>
      <c r="J1282" s="9">
        <v>-5.6000000000000001E-2</v>
      </c>
      <c r="K1282" t="s">
        <v>3254</v>
      </c>
    </row>
    <row r="1283" spans="1:11" x14ac:dyDescent="0.35">
      <c r="A1283" s="3" t="s">
        <v>1777</v>
      </c>
      <c r="B1283" s="3">
        <v>2</v>
      </c>
      <c r="C1283" s="3">
        <v>1</v>
      </c>
      <c r="D1283" s="3" t="s">
        <v>1739</v>
      </c>
      <c r="E1283" s="4" t="s">
        <v>1778</v>
      </c>
      <c r="F1283" s="4" t="s">
        <v>11</v>
      </c>
      <c r="G1283" s="8">
        <v>3879881</v>
      </c>
      <c r="H1283" s="8">
        <v>3607406</v>
      </c>
      <c r="I1283" s="8">
        <v>-272475</v>
      </c>
      <c r="J1283" s="9">
        <v>-7.0000000000000007E-2</v>
      </c>
      <c r="K1283" t="s">
        <v>3254</v>
      </c>
    </row>
    <row r="1284" spans="1:11" x14ac:dyDescent="0.35">
      <c r="A1284" s="3" t="s">
        <v>3181</v>
      </c>
      <c r="B1284" s="3">
        <v>30</v>
      </c>
      <c r="C1284" s="3">
        <v>26</v>
      </c>
      <c r="D1284" s="3" t="s">
        <v>3121</v>
      </c>
      <c r="E1284" s="4" t="s">
        <v>3182</v>
      </c>
      <c r="F1284" s="4" t="s">
        <v>21</v>
      </c>
      <c r="G1284" s="8">
        <v>5626652</v>
      </c>
      <c r="H1284" s="8">
        <v>5354281</v>
      </c>
      <c r="I1284" s="8">
        <v>-272371</v>
      </c>
      <c r="J1284" s="9">
        <v>-4.8000000000000001E-2</v>
      </c>
      <c r="K1284" t="s">
        <v>3254</v>
      </c>
    </row>
    <row r="1285" spans="1:11" x14ac:dyDescent="0.35">
      <c r="A1285" s="3" t="s">
        <v>2281</v>
      </c>
      <c r="B1285" s="3">
        <v>13</v>
      </c>
      <c r="C1285" s="3">
        <v>33</v>
      </c>
      <c r="D1285" s="3" t="s">
        <v>2277</v>
      </c>
      <c r="E1285" s="4" t="s">
        <v>2282</v>
      </c>
      <c r="F1285" s="4" t="s">
        <v>11</v>
      </c>
      <c r="G1285" s="8">
        <v>4614757</v>
      </c>
      <c r="H1285" s="8">
        <v>4344842</v>
      </c>
      <c r="I1285" s="8">
        <v>-269915</v>
      </c>
      <c r="J1285" s="9">
        <v>-5.8000000000000003E-2</v>
      </c>
      <c r="K1285" t="s">
        <v>3254</v>
      </c>
    </row>
    <row r="1286" spans="1:11" x14ac:dyDescent="0.35">
      <c r="A1286" s="3" t="s">
        <v>2530</v>
      </c>
      <c r="B1286" s="3">
        <v>2</v>
      </c>
      <c r="C1286" s="3">
        <v>2</v>
      </c>
      <c r="D1286" s="3" t="s">
        <v>2492</v>
      </c>
      <c r="E1286" s="4" t="s">
        <v>2531</v>
      </c>
      <c r="F1286" s="4" t="s">
        <v>29</v>
      </c>
      <c r="G1286" s="8">
        <v>4679446</v>
      </c>
      <c r="H1286" s="8">
        <v>4410121</v>
      </c>
      <c r="I1286" s="8">
        <v>-269325</v>
      </c>
      <c r="J1286" s="9">
        <v>-5.8000000000000003E-2</v>
      </c>
      <c r="K1286" t="s">
        <v>3254</v>
      </c>
    </row>
    <row r="1287" spans="1:11" x14ac:dyDescent="0.35">
      <c r="A1287" s="3" t="s">
        <v>728</v>
      </c>
      <c r="B1287" s="3">
        <v>29</v>
      </c>
      <c r="C1287" s="3">
        <v>31</v>
      </c>
      <c r="D1287" s="3" t="s">
        <v>672</v>
      </c>
      <c r="E1287" s="4" t="s">
        <v>729</v>
      </c>
      <c r="F1287" s="4" t="s">
        <v>29</v>
      </c>
      <c r="G1287" s="8">
        <v>6201500</v>
      </c>
      <c r="H1287" s="8">
        <v>5932623</v>
      </c>
      <c r="I1287" s="8">
        <v>-268877</v>
      </c>
      <c r="J1287" s="9">
        <v>-4.2999999999999997E-2</v>
      </c>
      <c r="K1287" t="s">
        <v>3254</v>
      </c>
    </row>
    <row r="1288" spans="1:11" x14ac:dyDescent="0.35">
      <c r="A1288" s="3" t="s">
        <v>135</v>
      </c>
      <c r="B1288" s="3">
        <v>27</v>
      </c>
      <c r="C1288" s="3">
        <v>32</v>
      </c>
      <c r="D1288" s="3" t="s">
        <v>121</v>
      </c>
      <c r="E1288" s="4" t="s">
        <v>136</v>
      </c>
      <c r="F1288" s="4" t="s">
        <v>21</v>
      </c>
      <c r="G1288" s="8">
        <v>4670496</v>
      </c>
      <c r="H1288" s="8">
        <v>4402868</v>
      </c>
      <c r="I1288" s="8">
        <v>-267628</v>
      </c>
      <c r="J1288" s="9">
        <v>-5.7000000000000002E-2</v>
      </c>
      <c r="K1288" t="s">
        <v>3254</v>
      </c>
    </row>
    <row r="1289" spans="1:11" x14ac:dyDescent="0.35">
      <c r="A1289" s="3" t="s">
        <v>2645</v>
      </c>
      <c r="B1289" s="3">
        <v>12</v>
      </c>
      <c r="C1289" s="3">
        <v>17</v>
      </c>
      <c r="D1289" s="3" t="s">
        <v>2565</v>
      </c>
      <c r="E1289" s="4" t="s">
        <v>2646</v>
      </c>
      <c r="F1289" s="4" t="s">
        <v>14</v>
      </c>
      <c r="G1289" s="8">
        <v>4863230</v>
      </c>
      <c r="H1289" s="8">
        <v>4597475</v>
      </c>
      <c r="I1289" s="8">
        <v>-265755</v>
      </c>
      <c r="J1289" s="9">
        <v>-5.5E-2</v>
      </c>
      <c r="K1289" t="s">
        <v>3254</v>
      </c>
    </row>
    <row r="1290" spans="1:11" x14ac:dyDescent="0.35">
      <c r="A1290" s="3" t="s">
        <v>3044</v>
      </c>
      <c r="B1290" s="3">
        <v>22</v>
      </c>
      <c r="C1290" s="3">
        <v>48</v>
      </c>
      <c r="D1290" s="3" t="s">
        <v>3021</v>
      </c>
      <c r="E1290" s="4" t="s">
        <v>3045</v>
      </c>
      <c r="F1290" s="4" t="s">
        <v>11</v>
      </c>
      <c r="G1290" s="8">
        <v>5552148</v>
      </c>
      <c r="H1290" s="8">
        <v>5286659</v>
      </c>
      <c r="I1290" s="8">
        <v>-265489</v>
      </c>
      <c r="J1290" s="9">
        <v>-4.8000000000000001E-2</v>
      </c>
      <c r="K1290" t="s">
        <v>3254</v>
      </c>
    </row>
    <row r="1291" spans="1:11" x14ac:dyDescent="0.35">
      <c r="A1291" s="3" t="s">
        <v>295</v>
      </c>
      <c r="B1291" s="3">
        <v>4</v>
      </c>
      <c r="C1291" s="3">
        <v>8</v>
      </c>
      <c r="D1291" s="3" t="s">
        <v>243</v>
      </c>
      <c r="E1291" s="4" t="s">
        <v>296</v>
      </c>
      <c r="F1291" s="4" t="s">
        <v>29</v>
      </c>
      <c r="G1291" s="8">
        <v>2608301</v>
      </c>
      <c r="H1291" s="8">
        <v>2344594</v>
      </c>
      <c r="I1291" s="8">
        <v>-263707</v>
      </c>
      <c r="J1291" s="9">
        <v>-0.10100000000000001</v>
      </c>
      <c r="K1291" t="s">
        <v>3254</v>
      </c>
    </row>
    <row r="1292" spans="1:11" x14ac:dyDescent="0.35">
      <c r="A1292" s="3" t="s">
        <v>2121</v>
      </c>
      <c r="B1292" s="3">
        <v>32</v>
      </c>
      <c r="C1292" s="3">
        <v>37</v>
      </c>
      <c r="D1292" s="3" t="s">
        <v>2035</v>
      </c>
      <c r="E1292" s="4" t="s">
        <v>2122</v>
      </c>
      <c r="F1292" s="4" t="s">
        <v>11</v>
      </c>
      <c r="G1292" s="8">
        <v>5438885</v>
      </c>
      <c r="H1292" s="8">
        <v>5175310</v>
      </c>
      <c r="I1292" s="8">
        <v>-263575</v>
      </c>
      <c r="J1292" s="9">
        <v>-4.8000000000000001E-2</v>
      </c>
      <c r="K1292" t="s">
        <v>3254</v>
      </c>
    </row>
    <row r="1293" spans="1:11" x14ac:dyDescent="0.35">
      <c r="A1293" s="3" t="s">
        <v>2376</v>
      </c>
      <c r="B1293" s="3">
        <v>5</v>
      </c>
      <c r="C1293" s="3">
        <v>9</v>
      </c>
      <c r="D1293" s="3" t="s">
        <v>2354</v>
      </c>
      <c r="E1293" s="4" t="s">
        <v>2377</v>
      </c>
      <c r="F1293" s="4" t="s">
        <v>11</v>
      </c>
      <c r="G1293" s="8">
        <v>5461980</v>
      </c>
      <c r="H1293" s="8">
        <v>5199738</v>
      </c>
      <c r="I1293" s="8">
        <v>-262242</v>
      </c>
      <c r="J1293" s="9">
        <v>-4.8000000000000001E-2</v>
      </c>
      <c r="K1293" t="s">
        <v>3254</v>
      </c>
    </row>
    <row r="1294" spans="1:11" x14ac:dyDescent="0.35">
      <c r="A1294" s="3" t="s">
        <v>973</v>
      </c>
      <c r="B1294" s="3">
        <v>8</v>
      </c>
      <c r="C1294" s="3">
        <v>18</v>
      </c>
      <c r="D1294" s="3" t="s">
        <v>965</v>
      </c>
      <c r="E1294" s="4" t="s">
        <v>974</v>
      </c>
      <c r="F1294" s="4" t="s">
        <v>11</v>
      </c>
      <c r="G1294" s="8">
        <v>2364046</v>
      </c>
      <c r="H1294" s="8">
        <v>2102441</v>
      </c>
      <c r="I1294" s="8">
        <v>-261605</v>
      </c>
      <c r="J1294" s="9">
        <v>-0.111</v>
      </c>
      <c r="K1294" t="s">
        <v>3254</v>
      </c>
    </row>
    <row r="1295" spans="1:11" x14ac:dyDescent="0.35">
      <c r="A1295" s="3" t="s">
        <v>2323</v>
      </c>
      <c r="B1295" s="3">
        <v>14</v>
      </c>
      <c r="C1295" s="3">
        <v>33</v>
      </c>
      <c r="D1295" s="3" t="s">
        <v>2277</v>
      </c>
      <c r="E1295" s="4" t="s">
        <v>2324</v>
      </c>
      <c r="F1295" s="4" t="s">
        <v>21</v>
      </c>
      <c r="G1295" s="8">
        <v>5988501</v>
      </c>
      <c r="H1295" s="8">
        <v>5727406</v>
      </c>
      <c r="I1295" s="8">
        <v>-261095</v>
      </c>
      <c r="J1295" s="9">
        <v>-4.3999999999999997E-2</v>
      </c>
      <c r="K1295" t="s">
        <v>3254</v>
      </c>
    </row>
    <row r="1296" spans="1:11" x14ac:dyDescent="0.35">
      <c r="A1296" s="3" t="s">
        <v>2627</v>
      </c>
      <c r="B1296" s="3">
        <v>12</v>
      </c>
      <c r="C1296" s="3">
        <v>17</v>
      </c>
      <c r="D1296" s="3" t="s">
        <v>2565</v>
      </c>
      <c r="E1296" s="4" t="s">
        <v>2628</v>
      </c>
      <c r="F1296" s="4" t="s">
        <v>11</v>
      </c>
      <c r="G1296" s="8">
        <v>2874448</v>
      </c>
      <c r="H1296" s="8">
        <v>2613934</v>
      </c>
      <c r="I1296" s="8">
        <v>-260514</v>
      </c>
      <c r="J1296" s="9">
        <v>-9.0999999999999998E-2</v>
      </c>
      <c r="K1296" t="s">
        <v>3254</v>
      </c>
    </row>
    <row r="1297" spans="1:11" x14ac:dyDescent="0.35">
      <c r="A1297" s="3" t="s">
        <v>2130</v>
      </c>
      <c r="B1297" s="3">
        <v>13</v>
      </c>
      <c r="C1297" s="3">
        <v>36</v>
      </c>
      <c r="D1297" s="3" t="s">
        <v>2128</v>
      </c>
      <c r="E1297" s="4" t="s">
        <v>2131</v>
      </c>
      <c r="F1297" s="4" t="s">
        <v>11</v>
      </c>
      <c r="G1297" s="8">
        <v>2785701</v>
      </c>
      <c r="H1297" s="8">
        <v>2525786</v>
      </c>
      <c r="I1297" s="8">
        <v>-259915</v>
      </c>
      <c r="J1297" s="9">
        <v>-9.2999999999999999E-2</v>
      </c>
      <c r="K1297" t="s">
        <v>3254</v>
      </c>
    </row>
    <row r="1298" spans="1:11" x14ac:dyDescent="0.35">
      <c r="A1298" s="3" t="s">
        <v>1773</v>
      </c>
      <c r="B1298" s="3">
        <v>2</v>
      </c>
      <c r="C1298" s="3">
        <v>1</v>
      </c>
      <c r="D1298" s="3" t="s">
        <v>1739</v>
      </c>
      <c r="E1298" s="4" t="s">
        <v>1774</v>
      </c>
      <c r="F1298" s="4" t="s">
        <v>11</v>
      </c>
      <c r="G1298" s="8">
        <v>7633681</v>
      </c>
      <c r="H1298" s="8">
        <v>7375889</v>
      </c>
      <c r="I1298" s="8">
        <v>-257792</v>
      </c>
      <c r="J1298" s="9">
        <v>-3.4000000000000002E-2</v>
      </c>
      <c r="K1298" t="s">
        <v>3254</v>
      </c>
    </row>
    <row r="1299" spans="1:11" x14ac:dyDescent="0.35">
      <c r="A1299" s="3" t="s">
        <v>3091</v>
      </c>
      <c r="B1299" s="3">
        <v>29</v>
      </c>
      <c r="C1299" s="3">
        <v>27</v>
      </c>
      <c r="D1299" s="3" t="s">
        <v>3067</v>
      </c>
      <c r="E1299" s="4" t="s">
        <v>3092</v>
      </c>
      <c r="F1299" s="4" t="s">
        <v>11</v>
      </c>
      <c r="G1299" s="8">
        <v>5938879</v>
      </c>
      <c r="H1299" s="8">
        <v>5681927</v>
      </c>
      <c r="I1299" s="8">
        <v>-256952</v>
      </c>
      <c r="J1299" s="9">
        <v>-4.2999999999999997E-2</v>
      </c>
      <c r="K1299" t="s">
        <v>3254</v>
      </c>
    </row>
    <row r="1300" spans="1:11" x14ac:dyDescent="0.35">
      <c r="A1300" s="3" t="s">
        <v>631</v>
      </c>
      <c r="B1300" s="3">
        <v>3</v>
      </c>
      <c r="C1300" s="3">
        <v>6</v>
      </c>
      <c r="D1300" s="3" t="s">
        <v>613</v>
      </c>
      <c r="E1300" s="4" t="s">
        <v>632</v>
      </c>
      <c r="F1300" s="4" t="s">
        <v>14</v>
      </c>
      <c r="G1300" s="8">
        <v>4313960</v>
      </c>
      <c r="H1300" s="8">
        <v>4058157</v>
      </c>
      <c r="I1300" s="8">
        <v>-255803</v>
      </c>
      <c r="J1300" s="9">
        <v>-5.8999999999999997E-2</v>
      </c>
      <c r="K1300" t="s">
        <v>3254</v>
      </c>
    </row>
    <row r="1301" spans="1:11" x14ac:dyDescent="0.35">
      <c r="A1301" s="3" t="s">
        <v>2623</v>
      </c>
      <c r="B1301" s="3">
        <v>8</v>
      </c>
      <c r="C1301" s="3">
        <v>17</v>
      </c>
      <c r="D1301" s="3" t="s">
        <v>2565</v>
      </c>
      <c r="E1301" s="4" t="s">
        <v>2624</v>
      </c>
      <c r="F1301" s="4" t="s">
        <v>21</v>
      </c>
      <c r="G1301" s="8">
        <v>8750633</v>
      </c>
      <c r="H1301" s="8">
        <v>8495201</v>
      </c>
      <c r="I1301" s="8">
        <v>-255432</v>
      </c>
      <c r="J1301" s="9">
        <v>-2.9000000000000001E-2</v>
      </c>
      <c r="K1301" t="s">
        <v>3254</v>
      </c>
    </row>
    <row r="1302" spans="1:11" x14ac:dyDescent="0.35">
      <c r="A1302" s="3" t="s">
        <v>1984</v>
      </c>
      <c r="B1302" s="3">
        <v>18</v>
      </c>
      <c r="C1302" s="3">
        <v>46</v>
      </c>
      <c r="D1302" s="3" t="s">
        <v>1980</v>
      </c>
      <c r="E1302" s="4" t="s">
        <v>1985</v>
      </c>
      <c r="F1302" s="4" t="s">
        <v>11</v>
      </c>
      <c r="G1302" s="8">
        <v>3689924</v>
      </c>
      <c r="H1302" s="8">
        <v>3435747</v>
      </c>
      <c r="I1302" s="8">
        <v>-254177</v>
      </c>
      <c r="J1302" s="9">
        <v>-6.9000000000000006E-2</v>
      </c>
      <c r="K1302" t="s">
        <v>3254</v>
      </c>
    </row>
    <row r="1303" spans="1:11" x14ac:dyDescent="0.35">
      <c r="A1303" s="3" t="s">
        <v>751</v>
      </c>
      <c r="B1303" s="3">
        <v>30</v>
      </c>
      <c r="C1303" s="3">
        <v>22</v>
      </c>
      <c r="D1303" s="3" t="s">
        <v>737</v>
      </c>
      <c r="E1303" s="4" t="s">
        <v>752</v>
      </c>
      <c r="F1303" s="4" t="s">
        <v>21</v>
      </c>
      <c r="G1303" s="8">
        <v>10766027</v>
      </c>
      <c r="H1303" s="8">
        <v>10513000</v>
      </c>
      <c r="I1303" s="8">
        <v>-253027</v>
      </c>
      <c r="J1303" s="9">
        <v>-2.4E-2</v>
      </c>
      <c r="K1303" t="s">
        <v>3254</v>
      </c>
    </row>
    <row r="1304" spans="1:11" x14ac:dyDescent="0.35">
      <c r="A1304" s="3" t="s">
        <v>2041</v>
      </c>
      <c r="B1304" s="3">
        <v>19</v>
      </c>
      <c r="C1304" s="3">
        <v>37</v>
      </c>
      <c r="D1304" s="3" t="s">
        <v>2035</v>
      </c>
      <c r="E1304" s="4" t="s">
        <v>2042</v>
      </c>
      <c r="F1304" s="4" t="s">
        <v>11</v>
      </c>
      <c r="G1304" s="8">
        <v>5342838</v>
      </c>
      <c r="H1304" s="8">
        <v>5090482</v>
      </c>
      <c r="I1304" s="8">
        <v>-252356</v>
      </c>
      <c r="J1304" s="9">
        <v>-4.7E-2</v>
      </c>
      <c r="K1304" t="s">
        <v>3254</v>
      </c>
    </row>
    <row r="1305" spans="1:11" x14ac:dyDescent="0.35">
      <c r="A1305" s="3" t="s">
        <v>3151</v>
      </c>
      <c r="B1305" s="3">
        <v>30</v>
      </c>
      <c r="C1305" s="3">
        <v>26</v>
      </c>
      <c r="D1305" s="3" t="s">
        <v>3121</v>
      </c>
      <c r="E1305" s="4" t="s">
        <v>3152</v>
      </c>
      <c r="F1305" s="4" t="s">
        <v>11</v>
      </c>
      <c r="G1305" s="8">
        <v>6286699</v>
      </c>
      <c r="H1305" s="8">
        <v>6034460</v>
      </c>
      <c r="I1305" s="8">
        <v>-252239</v>
      </c>
      <c r="J1305" s="9">
        <v>-0.04</v>
      </c>
      <c r="K1305" t="s">
        <v>3254</v>
      </c>
    </row>
    <row r="1306" spans="1:11" x14ac:dyDescent="0.35">
      <c r="A1306" s="3" t="s">
        <v>440</v>
      </c>
      <c r="B1306" s="3">
        <v>31</v>
      </c>
      <c r="C1306" s="3">
        <v>51</v>
      </c>
      <c r="D1306" s="3" t="s">
        <v>438</v>
      </c>
      <c r="E1306" s="4" t="s">
        <v>441</v>
      </c>
      <c r="F1306" s="4" t="s">
        <v>11</v>
      </c>
      <c r="G1306" s="8">
        <v>5416370</v>
      </c>
      <c r="H1306" s="8">
        <v>5164572</v>
      </c>
      <c r="I1306" s="8">
        <v>-251798</v>
      </c>
      <c r="J1306" s="9">
        <v>-4.5999999999999999E-2</v>
      </c>
      <c r="K1306" t="s">
        <v>3254</v>
      </c>
    </row>
    <row r="1307" spans="1:11" x14ac:dyDescent="0.35">
      <c r="A1307" s="3" t="s">
        <v>1647</v>
      </c>
      <c r="B1307" s="3">
        <v>26</v>
      </c>
      <c r="C1307" s="3">
        <v>23</v>
      </c>
      <c r="D1307" s="3" t="s">
        <v>1633</v>
      </c>
      <c r="E1307" s="4" t="s">
        <v>1648</v>
      </c>
      <c r="F1307" s="4" t="s">
        <v>21</v>
      </c>
      <c r="G1307" s="8">
        <v>8181531</v>
      </c>
      <c r="H1307" s="8">
        <v>7931500</v>
      </c>
      <c r="I1307" s="8">
        <v>-250031</v>
      </c>
      <c r="J1307" s="9">
        <v>-3.1E-2</v>
      </c>
      <c r="K1307" t="s">
        <v>3254</v>
      </c>
    </row>
    <row r="1308" spans="1:11" x14ac:dyDescent="0.35">
      <c r="A1308" s="3" t="s">
        <v>3165</v>
      </c>
      <c r="B1308" s="3">
        <v>30</v>
      </c>
      <c r="C1308" s="3">
        <v>26</v>
      </c>
      <c r="D1308" s="3" t="s">
        <v>3121</v>
      </c>
      <c r="E1308" s="4" t="s">
        <v>3166</v>
      </c>
      <c r="F1308" s="4" t="s">
        <v>21</v>
      </c>
      <c r="G1308" s="8">
        <v>9248372</v>
      </c>
      <c r="H1308" s="8">
        <v>8998652</v>
      </c>
      <c r="I1308" s="8">
        <v>-249720</v>
      </c>
      <c r="J1308" s="9">
        <v>-2.7E-2</v>
      </c>
      <c r="K1308" t="s">
        <v>3254</v>
      </c>
    </row>
    <row r="1309" spans="1:11" x14ac:dyDescent="0.35">
      <c r="A1309" s="3" t="s">
        <v>116</v>
      </c>
      <c r="B1309" s="3">
        <v>28</v>
      </c>
      <c r="C1309" s="3">
        <v>28</v>
      </c>
      <c r="D1309" s="3" t="s">
        <v>58</v>
      </c>
      <c r="E1309" s="4" t="s">
        <v>117</v>
      </c>
      <c r="F1309" s="4" t="s">
        <v>21</v>
      </c>
      <c r="G1309" s="8">
        <v>6538931</v>
      </c>
      <c r="H1309" s="8">
        <v>6289446</v>
      </c>
      <c r="I1309" s="8">
        <v>-249485</v>
      </c>
      <c r="J1309" s="9">
        <v>-3.7999999999999999E-2</v>
      </c>
      <c r="K1309" t="s">
        <v>3254</v>
      </c>
    </row>
    <row r="1310" spans="1:11" x14ac:dyDescent="0.35">
      <c r="A1310" s="3" t="s">
        <v>2204</v>
      </c>
      <c r="B1310" s="3">
        <v>25</v>
      </c>
      <c r="C1310" s="3">
        <v>19</v>
      </c>
      <c r="D1310" s="3" t="s">
        <v>2205</v>
      </c>
      <c r="E1310" s="4" t="s">
        <v>2206</v>
      </c>
      <c r="F1310" s="4" t="s">
        <v>14</v>
      </c>
      <c r="G1310" s="8">
        <v>4391712</v>
      </c>
      <c r="H1310" s="8">
        <v>4143146</v>
      </c>
      <c r="I1310" s="8">
        <v>-248566</v>
      </c>
      <c r="J1310" s="9">
        <v>-5.7000000000000002E-2</v>
      </c>
      <c r="K1310" t="s">
        <v>3254</v>
      </c>
    </row>
    <row r="1311" spans="1:11" x14ac:dyDescent="0.35">
      <c r="A1311" s="3" t="s">
        <v>1481</v>
      </c>
      <c r="B1311" s="3">
        <v>17</v>
      </c>
      <c r="C1311" s="3">
        <v>35</v>
      </c>
      <c r="D1311" s="3" t="s">
        <v>1421</v>
      </c>
      <c r="E1311" s="4" t="s">
        <v>1482</v>
      </c>
      <c r="F1311" s="4" t="s">
        <v>11</v>
      </c>
      <c r="G1311" s="8">
        <v>3437552</v>
      </c>
      <c r="H1311" s="8">
        <v>3189806</v>
      </c>
      <c r="I1311" s="8">
        <v>-247746</v>
      </c>
      <c r="J1311" s="9">
        <v>-7.1999999999999995E-2</v>
      </c>
      <c r="K1311" t="s">
        <v>3254</v>
      </c>
    </row>
    <row r="1312" spans="1:11" x14ac:dyDescent="0.35">
      <c r="A1312" s="3" t="s">
        <v>2954</v>
      </c>
      <c r="B1312" s="3">
        <v>8</v>
      </c>
      <c r="C1312" s="3">
        <v>13</v>
      </c>
      <c r="D1312" s="3" t="s">
        <v>2940</v>
      </c>
      <c r="E1312" s="4" t="s">
        <v>2955</v>
      </c>
      <c r="F1312" s="4" t="s">
        <v>21</v>
      </c>
      <c r="G1312" s="8">
        <v>7621063</v>
      </c>
      <c r="H1312" s="8">
        <v>7373365</v>
      </c>
      <c r="I1312" s="8">
        <v>-247698</v>
      </c>
      <c r="J1312" s="9">
        <v>-3.3000000000000002E-2</v>
      </c>
      <c r="K1312" t="s">
        <v>3254</v>
      </c>
    </row>
    <row r="1313" spans="1:11" x14ac:dyDescent="0.35">
      <c r="A1313" s="3" t="s">
        <v>2113</v>
      </c>
      <c r="B1313" s="3">
        <v>32</v>
      </c>
      <c r="C1313" s="3">
        <v>37</v>
      </c>
      <c r="D1313" s="3" t="s">
        <v>2035</v>
      </c>
      <c r="E1313" s="4" t="s">
        <v>2114</v>
      </c>
      <c r="F1313" s="4" t="s">
        <v>21</v>
      </c>
      <c r="G1313" s="8">
        <v>6350602</v>
      </c>
      <c r="H1313" s="8">
        <v>6104030</v>
      </c>
      <c r="I1313" s="8">
        <v>-246572</v>
      </c>
      <c r="J1313" s="9">
        <v>-3.9E-2</v>
      </c>
      <c r="K1313" t="s">
        <v>3254</v>
      </c>
    </row>
    <row r="1314" spans="1:11" x14ac:dyDescent="0.35">
      <c r="A1314" s="3" t="s">
        <v>2927</v>
      </c>
      <c r="B1314" s="3">
        <v>25</v>
      </c>
      <c r="C1314" s="3">
        <v>20</v>
      </c>
      <c r="D1314" s="3" t="s">
        <v>2901</v>
      </c>
      <c r="E1314" s="4" t="s">
        <v>2928</v>
      </c>
      <c r="F1314" s="4" t="s">
        <v>11</v>
      </c>
      <c r="G1314" s="8">
        <v>4282101</v>
      </c>
      <c r="H1314" s="8">
        <v>4035871</v>
      </c>
      <c r="I1314" s="8">
        <v>-246230</v>
      </c>
      <c r="J1314" s="9">
        <v>-5.8000000000000003E-2</v>
      </c>
      <c r="K1314" t="s">
        <v>3254</v>
      </c>
    </row>
    <row r="1315" spans="1:11" x14ac:dyDescent="0.35">
      <c r="A1315" s="3" t="s">
        <v>1628</v>
      </c>
      <c r="B1315" s="3">
        <v>30</v>
      </c>
      <c r="C1315" s="3">
        <v>25</v>
      </c>
      <c r="D1315" s="3" t="s">
        <v>1592</v>
      </c>
      <c r="E1315" s="4" t="s">
        <v>1629</v>
      </c>
      <c r="F1315" s="4" t="s">
        <v>21</v>
      </c>
      <c r="G1315" s="8">
        <v>3274743</v>
      </c>
      <c r="H1315" s="8">
        <v>3029270</v>
      </c>
      <c r="I1315" s="8">
        <v>-245473</v>
      </c>
      <c r="J1315" s="9">
        <v>-7.4999999999999997E-2</v>
      </c>
      <c r="K1315" t="s">
        <v>3254</v>
      </c>
    </row>
    <row r="1316" spans="1:11" x14ac:dyDescent="0.35">
      <c r="A1316" s="3" t="s">
        <v>1906</v>
      </c>
      <c r="B1316" s="3">
        <v>2</v>
      </c>
      <c r="C1316" s="3">
        <v>5</v>
      </c>
      <c r="D1316" s="3" t="s">
        <v>1907</v>
      </c>
      <c r="E1316" s="4" t="s">
        <v>1908</v>
      </c>
      <c r="F1316" s="4" t="s">
        <v>14</v>
      </c>
      <c r="G1316" s="8">
        <v>4800128</v>
      </c>
      <c r="H1316" s="8">
        <v>4554705</v>
      </c>
      <c r="I1316" s="8">
        <v>-245423</v>
      </c>
      <c r="J1316" s="9">
        <v>-5.0999999999999997E-2</v>
      </c>
      <c r="K1316" t="s">
        <v>3254</v>
      </c>
    </row>
    <row r="1317" spans="1:11" x14ac:dyDescent="0.35">
      <c r="A1317" s="3" t="s">
        <v>1060</v>
      </c>
      <c r="B1317" s="3">
        <v>10</v>
      </c>
      <c r="C1317" s="3">
        <v>15</v>
      </c>
      <c r="D1317" s="3" t="s">
        <v>1040</v>
      </c>
      <c r="E1317" s="4" t="s">
        <v>1061</v>
      </c>
      <c r="F1317" s="4" t="s">
        <v>11</v>
      </c>
      <c r="G1317" s="8">
        <v>4877738</v>
      </c>
      <c r="H1317" s="8">
        <v>4632807</v>
      </c>
      <c r="I1317" s="8">
        <v>-244931</v>
      </c>
      <c r="J1317" s="9">
        <v>-0.05</v>
      </c>
      <c r="K1317" t="s">
        <v>3254</v>
      </c>
    </row>
    <row r="1318" spans="1:11" x14ac:dyDescent="0.35">
      <c r="A1318" s="3" t="s">
        <v>2384</v>
      </c>
      <c r="B1318" s="3">
        <v>5</v>
      </c>
      <c r="C1318" s="3">
        <v>9</v>
      </c>
      <c r="D1318" s="3" t="s">
        <v>2354</v>
      </c>
      <c r="E1318" s="4" t="s">
        <v>2385</v>
      </c>
      <c r="F1318" s="4" t="s">
        <v>21</v>
      </c>
      <c r="G1318" s="8">
        <v>4538439</v>
      </c>
      <c r="H1318" s="8">
        <v>4300197</v>
      </c>
      <c r="I1318" s="8">
        <v>-238242</v>
      </c>
      <c r="J1318" s="9">
        <v>-5.1999999999999998E-2</v>
      </c>
      <c r="K1318" t="s">
        <v>3254</v>
      </c>
    </row>
    <row r="1319" spans="1:11" x14ac:dyDescent="0.35">
      <c r="A1319" s="3" t="s">
        <v>559</v>
      </c>
      <c r="B1319" s="3">
        <v>2</v>
      </c>
      <c r="C1319" s="3">
        <v>3</v>
      </c>
      <c r="D1319" s="3" t="s">
        <v>491</v>
      </c>
      <c r="E1319" s="4" t="s">
        <v>560</v>
      </c>
      <c r="F1319" s="4" t="s">
        <v>11</v>
      </c>
      <c r="G1319" s="8">
        <v>5831391</v>
      </c>
      <c r="H1319" s="8">
        <v>5593156</v>
      </c>
      <c r="I1319" s="8">
        <v>-238235</v>
      </c>
      <c r="J1319" s="9">
        <v>-4.1000000000000002E-2</v>
      </c>
      <c r="K1319" t="s">
        <v>3254</v>
      </c>
    </row>
    <row r="1320" spans="1:11" x14ac:dyDescent="0.35">
      <c r="A1320" s="3" t="s">
        <v>1911</v>
      </c>
      <c r="B1320" s="3">
        <v>2</v>
      </c>
      <c r="C1320" s="3">
        <v>5</v>
      </c>
      <c r="D1320" s="3" t="s">
        <v>1907</v>
      </c>
      <c r="E1320" s="4" t="s">
        <v>1912</v>
      </c>
      <c r="F1320" s="4" t="s">
        <v>26</v>
      </c>
      <c r="G1320" s="8">
        <v>5038711</v>
      </c>
      <c r="H1320" s="8">
        <v>4800776</v>
      </c>
      <c r="I1320" s="8">
        <v>-237935</v>
      </c>
      <c r="J1320" s="9">
        <v>-4.7E-2</v>
      </c>
      <c r="K1320" t="s">
        <v>3254</v>
      </c>
    </row>
    <row r="1321" spans="1:11" x14ac:dyDescent="0.35">
      <c r="A1321" s="3" t="s">
        <v>1286</v>
      </c>
      <c r="B1321" s="3">
        <v>15</v>
      </c>
      <c r="C1321" s="3">
        <v>39</v>
      </c>
      <c r="D1321" s="3" t="s">
        <v>1268</v>
      </c>
      <c r="E1321" s="4" t="s">
        <v>1287</v>
      </c>
      <c r="F1321" s="4" t="s">
        <v>21</v>
      </c>
      <c r="G1321" s="8">
        <v>10910011</v>
      </c>
      <c r="H1321" s="8">
        <v>10672154</v>
      </c>
      <c r="I1321" s="8">
        <v>-237857</v>
      </c>
      <c r="J1321" s="9">
        <v>-2.1999999999999999E-2</v>
      </c>
      <c r="K1321" t="s">
        <v>3254</v>
      </c>
    </row>
    <row r="1322" spans="1:11" x14ac:dyDescent="0.35">
      <c r="A1322" s="3" t="s">
        <v>2251</v>
      </c>
      <c r="B1322" s="3">
        <v>26</v>
      </c>
      <c r="C1322" s="3">
        <v>19</v>
      </c>
      <c r="D1322" s="3" t="s">
        <v>2205</v>
      </c>
      <c r="E1322" s="4" t="s">
        <v>2252</v>
      </c>
      <c r="F1322" s="4" t="s">
        <v>21</v>
      </c>
      <c r="G1322" s="8">
        <v>3898711</v>
      </c>
      <c r="H1322" s="8">
        <v>3663432</v>
      </c>
      <c r="I1322" s="8">
        <v>-235279</v>
      </c>
      <c r="J1322" s="9">
        <v>-0.06</v>
      </c>
      <c r="K1322" t="s">
        <v>3254</v>
      </c>
    </row>
    <row r="1323" spans="1:11" x14ac:dyDescent="0.35">
      <c r="A1323" s="3" t="s">
        <v>912</v>
      </c>
      <c r="B1323" s="3">
        <v>10</v>
      </c>
      <c r="C1323" s="3">
        <v>11</v>
      </c>
      <c r="D1323" s="3" t="s">
        <v>896</v>
      </c>
      <c r="E1323" s="4" t="s">
        <v>913</v>
      </c>
      <c r="F1323" s="4" t="s">
        <v>11</v>
      </c>
      <c r="G1323" s="8">
        <v>6716860</v>
      </c>
      <c r="H1323" s="8">
        <v>6481748</v>
      </c>
      <c r="I1323" s="8">
        <v>-235112</v>
      </c>
      <c r="J1323" s="9">
        <v>-3.5000000000000003E-2</v>
      </c>
      <c r="K1323" t="s">
        <v>3254</v>
      </c>
    </row>
    <row r="1324" spans="1:11" x14ac:dyDescent="0.35">
      <c r="A1324" s="3" t="s">
        <v>2144</v>
      </c>
      <c r="B1324" s="3">
        <v>14</v>
      </c>
      <c r="C1324" s="3">
        <v>36</v>
      </c>
      <c r="D1324" s="3" t="s">
        <v>2128</v>
      </c>
      <c r="E1324" s="4" t="s">
        <v>2145</v>
      </c>
      <c r="F1324" s="4" t="s">
        <v>21</v>
      </c>
      <c r="G1324" s="8">
        <v>5382167</v>
      </c>
      <c r="H1324" s="8">
        <v>5149295</v>
      </c>
      <c r="I1324" s="8">
        <v>-232872</v>
      </c>
      <c r="J1324" s="9">
        <v>-4.2999999999999997E-2</v>
      </c>
      <c r="K1324" t="s">
        <v>3254</v>
      </c>
    </row>
    <row r="1325" spans="1:11" x14ac:dyDescent="0.35">
      <c r="A1325" s="3" t="s">
        <v>1329</v>
      </c>
      <c r="B1325" s="3">
        <v>31</v>
      </c>
      <c r="C1325" s="3">
        <v>49</v>
      </c>
      <c r="D1325" s="3" t="s">
        <v>1325</v>
      </c>
      <c r="E1325" s="4" t="s">
        <v>1330</v>
      </c>
      <c r="F1325" s="4" t="s">
        <v>21</v>
      </c>
      <c r="G1325" s="8">
        <v>3701669</v>
      </c>
      <c r="H1325" s="8">
        <v>3469104</v>
      </c>
      <c r="I1325" s="8">
        <v>-232565</v>
      </c>
      <c r="J1325" s="9">
        <v>-6.3E-2</v>
      </c>
      <c r="K1325" t="s">
        <v>3254</v>
      </c>
    </row>
    <row r="1326" spans="1:11" x14ac:dyDescent="0.35">
      <c r="A1326" s="3" t="s">
        <v>2540</v>
      </c>
      <c r="B1326" s="3">
        <v>2</v>
      </c>
      <c r="C1326" s="3">
        <v>2</v>
      </c>
      <c r="D1326" s="3" t="s">
        <v>2492</v>
      </c>
      <c r="E1326" s="4" t="s">
        <v>2541</v>
      </c>
      <c r="F1326" s="4" t="s">
        <v>11</v>
      </c>
      <c r="G1326" s="8">
        <v>3067861</v>
      </c>
      <c r="H1326" s="8">
        <v>2836361</v>
      </c>
      <c r="I1326" s="8">
        <v>-231500</v>
      </c>
      <c r="J1326" s="9">
        <v>-7.4999999999999997E-2</v>
      </c>
      <c r="K1326" t="s">
        <v>3254</v>
      </c>
    </row>
    <row r="1327" spans="1:11" x14ac:dyDescent="0.35">
      <c r="A1327" s="3" t="s">
        <v>1939</v>
      </c>
      <c r="B1327" s="3">
        <v>2</v>
      </c>
      <c r="C1327" s="3">
        <v>5</v>
      </c>
      <c r="D1327" s="3" t="s">
        <v>1907</v>
      </c>
      <c r="E1327" s="4" t="s">
        <v>1940</v>
      </c>
      <c r="F1327" s="4" t="s">
        <v>14</v>
      </c>
      <c r="G1327" s="8">
        <v>3126559</v>
      </c>
      <c r="H1327" s="8">
        <v>2896352</v>
      </c>
      <c r="I1327" s="8">
        <v>-230207</v>
      </c>
      <c r="J1327" s="9">
        <v>-7.3999999999999996E-2</v>
      </c>
      <c r="K1327" t="s">
        <v>3254</v>
      </c>
    </row>
    <row r="1328" spans="1:11" x14ac:dyDescent="0.35">
      <c r="A1328" s="3" t="s">
        <v>106</v>
      </c>
      <c r="B1328" s="3">
        <v>28</v>
      </c>
      <c r="C1328" s="3">
        <v>28</v>
      </c>
      <c r="D1328" s="3" t="s">
        <v>58</v>
      </c>
      <c r="E1328" s="4" t="s">
        <v>107</v>
      </c>
      <c r="F1328" s="4" t="s">
        <v>21</v>
      </c>
      <c r="G1328" s="8">
        <v>8207197</v>
      </c>
      <c r="H1328" s="8">
        <v>7979882</v>
      </c>
      <c r="I1328" s="8">
        <v>-227315</v>
      </c>
      <c r="J1328" s="9">
        <v>-2.8000000000000001E-2</v>
      </c>
      <c r="K1328" t="s">
        <v>3254</v>
      </c>
    </row>
    <row r="1329" spans="1:11" x14ac:dyDescent="0.35">
      <c r="A1329" s="3" t="s">
        <v>1689</v>
      </c>
      <c r="B1329" s="3">
        <v>75</v>
      </c>
      <c r="C1329" s="3">
        <v>23</v>
      </c>
      <c r="D1329" s="3" t="s">
        <v>1633</v>
      </c>
      <c r="E1329" s="4" t="s">
        <v>1690</v>
      </c>
      <c r="F1329" s="4" t="s">
        <v>434</v>
      </c>
      <c r="G1329" s="8">
        <v>26083590</v>
      </c>
      <c r="H1329" s="8">
        <v>25857751</v>
      </c>
      <c r="I1329" s="8">
        <v>-225839</v>
      </c>
      <c r="J1329" s="9">
        <v>-8.9999999999999993E-3</v>
      </c>
      <c r="K1329" t="s">
        <v>3254</v>
      </c>
    </row>
    <row r="1330" spans="1:11" x14ac:dyDescent="0.35">
      <c r="A1330" s="3" t="s">
        <v>3012</v>
      </c>
      <c r="B1330" s="3">
        <v>75</v>
      </c>
      <c r="C1330" s="3">
        <v>13</v>
      </c>
      <c r="D1330" s="3" t="s">
        <v>2940</v>
      </c>
      <c r="E1330" s="4" t="s">
        <v>3013</v>
      </c>
      <c r="F1330" s="4" t="s">
        <v>434</v>
      </c>
      <c r="G1330" s="8">
        <v>10528469</v>
      </c>
      <c r="H1330" s="8">
        <v>10302939</v>
      </c>
      <c r="I1330" s="8">
        <v>-225530</v>
      </c>
      <c r="J1330" s="9">
        <v>-2.1000000000000001E-2</v>
      </c>
      <c r="K1330" t="s">
        <v>3254</v>
      </c>
    </row>
    <row r="1331" spans="1:11" x14ac:dyDescent="0.35">
      <c r="A1331" s="3" t="s">
        <v>981</v>
      </c>
      <c r="B1331" s="3">
        <v>8</v>
      </c>
      <c r="C1331" s="3">
        <v>18</v>
      </c>
      <c r="D1331" s="3" t="s">
        <v>965</v>
      </c>
      <c r="E1331" s="4" t="s">
        <v>982</v>
      </c>
      <c r="F1331" s="4" t="s">
        <v>14</v>
      </c>
      <c r="G1331" s="8">
        <v>6547287</v>
      </c>
      <c r="H1331" s="8">
        <v>6321798</v>
      </c>
      <c r="I1331" s="8">
        <v>-225489</v>
      </c>
      <c r="J1331" s="9">
        <v>-3.4000000000000002E-2</v>
      </c>
      <c r="K1331" t="s">
        <v>3254</v>
      </c>
    </row>
    <row r="1332" spans="1:11" x14ac:dyDescent="0.35">
      <c r="A1332" s="3" t="s">
        <v>1888</v>
      </c>
      <c r="B1332" s="3">
        <v>23</v>
      </c>
      <c r="C1332" s="3">
        <v>41</v>
      </c>
      <c r="D1332" s="3" t="s">
        <v>1834</v>
      </c>
      <c r="E1332" s="4" t="s">
        <v>1889</v>
      </c>
      <c r="F1332" s="4" t="s">
        <v>21</v>
      </c>
      <c r="G1332" s="8">
        <v>3726520</v>
      </c>
      <c r="H1332" s="8">
        <v>3503680</v>
      </c>
      <c r="I1332" s="8">
        <v>-222840</v>
      </c>
      <c r="J1332" s="9">
        <v>-0.06</v>
      </c>
      <c r="K1332" t="s">
        <v>3254</v>
      </c>
    </row>
    <row r="1333" spans="1:11" x14ac:dyDescent="0.35">
      <c r="A1333" s="3" t="s">
        <v>1418</v>
      </c>
      <c r="B1333" s="3">
        <v>75</v>
      </c>
      <c r="C1333" s="3">
        <v>30</v>
      </c>
      <c r="D1333" s="3" t="s">
        <v>1384</v>
      </c>
      <c r="E1333" s="4" t="s">
        <v>1419</v>
      </c>
      <c r="F1333" s="4" t="s">
        <v>21</v>
      </c>
      <c r="G1333" s="8">
        <v>29949218</v>
      </c>
      <c r="H1333" s="8">
        <v>29727376</v>
      </c>
      <c r="I1333" s="8">
        <v>-221842</v>
      </c>
      <c r="J1333" s="9">
        <v>-7.0000000000000001E-3</v>
      </c>
      <c r="K1333" t="s">
        <v>3254</v>
      </c>
    </row>
    <row r="1334" spans="1:11" x14ac:dyDescent="0.35">
      <c r="A1334" s="3" t="s">
        <v>1272</v>
      </c>
      <c r="B1334" s="3">
        <v>13</v>
      </c>
      <c r="C1334" s="3">
        <v>39</v>
      </c>
      <c r="D1334" s="3" t="s">
        <v>1268</v>
      </c>
      <c r="E1334" s="4" t="s">
        <v>1273</v>
      </c>
      <c r="F1334" s="4" t="s">
        <v>26</v>
      </c>
      <c r="G1334" s="8">
        <v>8013920</v>
      </c>
      <c r="H1334" s="8">
        <v>7792620</v>
      </c>
      <c r="I1334" s="8">
        <v>-221300</v>
      </c>
      <c r="J1334" s="9">
        <v>-2.8000000000000001E-2</v>
      </c>
      <c r="K1334" t="s">
        <v>3254</v>
      </c>
    </row>
    <row r="1335" spans="1:11" x14ac:dyDescent="0.35">
      <c r="A1335" s="3" t="s">
        <v>1878</v>
      </c>
      <c r="B1335" s="3">
        <v>23</v>
      </c>
      <c r="C1335" s="3">
        <v>41</v>
      </c>
      <c r="D1335" s="3" t="s">
        <v>1834</v>
      </c>
      <c r="E1335" s="4" t="s">
        <v>1879</v>
      </c>
      <c r="F1335" s="4" t="s">
        <v>29</v>
      </c>
      <c r="G1335" s="8">
        <v>8761282</v>
      </c>
      <c r="H1335" s="8">
        <v>8541293</v>
      </c>
      <c r="I1335" s="8">
        <v>-219989</v>
      </c>
      <c r="J1335" s="9">
        <v>-2.5000000000000001E-2</v>
      </c>
      <c r="K1335" t="s">
        <v>3254</v>
      </c>
    </row>
    <row r="1336" spans="1:11" x14ac:dyDescent="0.35">
      <c r="A1336" s="3" t="s">
        <v>1667</v>
      </c>
      <c r="B1336" s="3">
        <v>26</v>
      </c>
      <c r="C1336" s="3">
        <v>23</v>
      </c>
      <c r="D1336" s="3" t="s">
        <v>1633</v>
      </c>
      <c r="E1336" s="4" t="s">
        <v>1668</v>
      </c>
      <c r="F1336" s="4" t="s">
        <v>26</v>
      </c>
      <c r="G1336" s="8">
        <v>7941776</v>
      </c>
      <c r="H1336" s="8">
        <v>7722416</v>
      </c>
      <c r="I1336" s="8">
        <v>-219360</v>
      </c>
      <c r="J1336" s="9">
        <v>-2.8000000000000001E-2</v>
      </c>
      <c r="K1336" t="s">
        <v>3254</v>
      </c>
    </row>
    <row r="1337" spans="1:11" x14ac:dyDescent="0.35">
      <c r="A1337" s="3" t="s">
        <v>1177</v>
      </c>
      <c r="B1337" s="3">
        <v>28</v>
      </c>
      <c r="C1337" s="3">
        <v>24</v>
      </c>
      <c r="D1337" s="3" t="s">
        <v>1127</v>
      </c>
      <c r="E1337" s="4" t="s">
        <v>1178</v>
      </c>
      <c r="F1337" s="4" t="s">
        <v>29</v>
      </c>
      <c r="G1337" s="8">
        <v>7008786</v>
      </c>
      <c r="H1337" s="8">
        <v>6789733</v>
      </c>
      <c r="I1337" s="8">
        <v>-219053</v>
      </c>
      <c r="J1337" s="9">
        <v>-3.1E-2</v>
      </c>
      <c r="K1337" t="s">
        <v>3254</v>
      </c>
    </row>
    <row r="1338" spans="1:11" x14ac:dyDescent="0.35">
      <c r="A1338" s="3" t="s">
        <v>2773</v>
      </c>
      <c r="B1338" s="3">
        <v>28</v>
      </c>
      <c r="C1338" s="3">
        <v>29</v>
      </c>
      <c r="D1338" s="3" t="s">
        <v>2753</v>
      </c>
      <c r="E1338" s="4" t="s">
        <v>2774</v>
      </c>
      <c r="F1338" s="4" t="s">
        <v>21</v>
      </c>
      <c r="G1338" s="8">
        <v>6391404</v>
      </c>
      <c r="H1338" s="8">
        <v>6172447</v>
      </c>
      <c r="I1338" s="8">
        <v>-218957</v>
      </c>
      <c r="J1338" s="9">
        <v>-3.4000000000000002E-2</v>
      </c>
      <c r="K1338" t="s">
        <v>3254</v>
      </c>
    </row>
    <row r="1339" spans="1:11" x14ac:dyDescent="0.35">
      <c r="A1339" s="3" t="s">
        <v>2317</v>
      </c>
      <c r="B1339" s="3">
        <v>14</v>
      </c>
      <c r="C1339" s="3">
        <v>33</v>
      </c>
      <c r="D1339" s="3" t="s">
        <v>2277</v>
      </c>
      <c r="E1339" s="4" t="s">
        <v>2318</v>
      </c>
      <c r="F1339" s="4" t="s">
        <v>21</v>
      </c>
      <c r="G1339" s="8">
        <v>4177686</v>
      </c>
      <c r="H1339" s="8">
        <v>3958801</v>
      </c>
      <c r="I1339" s="8">
        <v>-218885</v>
      </c>
      <c r="J1339" s="9">
        <v>-5.1999999999999998E-2</v>
      </c>
      <c r="K1339" t="s">
        <v>3254</v>
      </c>
    </row>
    <row r="1340" spans="1:11" x14ac:dyDescent="0.35">
      <c r="A1340" s="3" t="s">
        <v>2779</v>
      </c>
      <c r="B1340" s="3">
        <v>28</v>
      </c>
      <c r="C1340" s="3">
        <v>29</v>
      </c>
      <c r="D1340" s="3" t="s">
        <v>2753</v>
      </c>
      <c r="E1340" s="4" t="s">
        <v>2780</v>
      </c>
      <c r="F1340" s="4" t="s">
        <v>21</v>
      </c>
      <c r="G1340" s="8">
        <v>6569572</v>
      </c>
      <c r="H1340" s="8">
        <v>6352135</v>
      </c>
      <c r="I1340" s="8">
        <v>-217437</v>
      </c>
      <c r="J1340" s="9">
        <v>-3.3000000000000002E-2</v>
      </c>
      <c r="K1340" t="s">
        <v>3254</v>
      </c>
    </row>
    <row r="1341" spans="1:11" x14ac:dyDescent="0.35">
      <c r="A1341" s="3" t="s">
        <v>2852</v>
      </c>
      <c r="B1341" s="3">
        <v>9</v>
      </c>
      <c r="C1341" s="3">
        <v>16</v>
      </c>
      <c r="D1341" s="3" t="s">
        <v>2790</v>
      </c>
      <c r="E1341" s="4" t="s">
        <v>2853</v>
      </c>
      <c r="F1341" s="4" t="s">
        <v>21</v>
      </c>
      <c r="G1341" s="8">
        <v>6590960</v>
      </c>
      <c r="H1341" s="8">
        <v>6373779</v>
      </c>
      <c r="I1341" s="8">
        <v>-217181</v>
      </c>
      <c r="J1341" s="9">
        <v>-3.3000000000000002E-2</v>
      </c>
      <c r="K1341" t="s">
        <v>3254</v>
      </c>
    </row>
    <row r="1342" spans="1:11" x14ac:dyDescent="0.35">
      <c r="A1342" s="3" t="s">
        <v>1892</v>
      </c>
      <c r="B1342" s="3">
        <v>23</v>
      </c>
      <c r="C1342" s="3">
        <v>41</v>
      </c>
      <c r="D1342" s="3" t="s">
        <v>1834</v>
      </c>
      <c r="E1342" s="4" t="s">
        <v>1893</v>
      </c>
      <c r="F1342" s="4" t="s">
        <v>26</v>
      </c>
      <c r="G1342" s="8">
        <v>5432410</v>
      </c>
      <c r="H1342" s="8">
        <v>5215460</v>
      </c>
      <c r="I1342" s="8">
        <v>-216950</v>
      </c>
      <c r="J1342" s="9">
        <v>-0.04</v>
      </c>
      <c r="K1342" t="s">
        <v>3254</v>
      </c>
    </row>
    <row r="1343" spans="1:11" x14ac:dyDescent="0.35">
      <c r="A1343" s="3" t="s">
        <v>569</v>
      </c>
      <c r="B1343" s="3">
        <v>75</v>
      </c>
      <c r="C1343" s="3">
        <v>3</v>
      </c>
      <c r="D1343" s="3" t="s">
        <v>491</v>
      </c>
      <c r="E1343" s="4" t="s">
        <v>570</v>
      </c>
      <c r="F1343" s="4" t="s">
        <v>434</v>
      </c>
      <c r="G1343" s="8">
        <v>9761701</v>
      </c>
      <c r="H1343" s="8">
        <v>9545885</v>
      </c>
      <c r="I1343" s="8">
        <v>-215816</v>
      </c>
      <c r="J1343" s="9">
        <v>-2.1999999999999999E-2</v>
      </c>
      <c r="K1343" t="s">
        <v>3254</v>
      </c>
    </row>
    <row r="1344" spans="1:11" x14ac:dyDescent="0.35">
      <c r="A1344" s="3" t="s">
        <v>2138</v>
      </c>
      <c r="B1344" s="3">
        <v>13</v>
      </c>
      <c r="C1344" s="3">
        <v>36</v>
      </c>
      <c r="D1344" s="3" t="s">
        <v>2128</v>
      </c>
      <c r="E1344" s="4" t="s">
        <v>2139</v>
      </c>
      <c r="F1344" s="4" t="s">
        <v>21</v>
      </c>
      <c r="G1344" s="8">
        <v>4315651</v>
      </c>
      <c r="H1344" s="8">
        <v>4100096</v>
      </c>
      <c r="I1344" s="8">
        <v>-215555</v>
      </c>
      <c r="J1344" s="9">
        <v>-0.05</v>
      </c>
      <c r="K1344" t="s">
        <v>3254</v>
      </c>
    </row>
    <row r="1345" spans="1:11" x14ac:dyDescent="0.35">
      <c r="A1345" s="12" t="s">
        <v>1526</v>
      </c>
      <c r="B1345" s="12">
        <v>22</v>
      </c>
      <c r="C1345" s="12">
        <v>40</v>
      </c>
      <c r="D1345" s="12" t="s">
        <v>1486</v>
      </c>
      <c r="E1345" s="13" t="s">
        <v>1527</v>
      </c>
      <c r="F1345" s="13" t="s">
        <v>21</v>
      </c>
      <c r="G1345" s="14">
        <v>3925093</v>
      </c>
      <c r="H1345" s="14">
        <v>3710104</v>
      </c>
      <c r="I1345" s="14">
        <v>-214989</v>
      </c>
      <c r="J1345" s="15">
        <v>-5.5E-2</v>
      </c>
      <c r="K1345" t="s">
        <v>3254</v>
      </c>
    </row>
    <row r="1346" spans="1:11" x14ac:dyDescent="0.35">
      <c r="A1346" s="3" t="s">
        <v>1838</v>
      </c>
      <c r="B1346" s="3">
        <v>16</v>
      </c>
      <c r="C1346" s="3">
        <v>41</v>
      </c>
      <c r="D1346" s="3" t="s">
        <v>1834</v>
      </c>
      <c r="E1346" s="4" t="s">
        <v>1839</v>
      </c>
      <c r="F1346" s="4" t="s">
        <v>21</v>
      </c>
      <c r="G1346" s="8">
        <v>4969873</v>
      </c>
      <c r="H1346" s="8">
        <v>4755437</v>
      </c>
      <c r="I1346" s="8">
        <v>-214436</v>
      </c>
      <c r="J1346" s="9">
        <v>-4.2999999999999997E-2</v>
      </c>
      <c r="K1346" t="s">
        <v>3254</v>
      </c>
    </row>
    <row r="1347" spans="1:11" x14ac:dyDescent="0.35">
      <c r="A1347" s="3" t="s">
        <v>588</v>
      </c>
      <c r="B1347" s="3">
        <v>20</v>
      </c>
      <c r="C1347" s="3">
        <v>43</v>
      </c>
      <c r="D1347" s="3" t="s">
        <v>574</v>
      </c>
      <c r="E1347" s="4" t="s">
        <v>589</v>
      </c>
      <c r="F1347" s="4" t="s">
        <v>21</v>
      </c>
      <c r="G1347" s="8">
        <v>7913103</v>
      </c>
      <c r="H1347" s="8">
        <v>7699122</v>
      </c>
      <c r="I1347" s="8">
        <v>-213981</v>
      </c>
      <c r="J1347" s="9">
        <v>-2.7E-2</v>
      </c>
      <c r="K1347" t="s">
        <v>3254</v>
      </c>
    </row>
    <row r="1348" spans="1:11" x14ac:dyDescent="0.35">
      <c r="A1348" s="3" t="s">
        <v>2309</v>
      </c>
      <c r="B1348" s="3">
        <v>14</v>
      </c>
      <c r="C1348" s="3">
        <v>33</v>
      </c>
      <c r="D1348" s="3" t="s">
        <v>2277</v>
      </c>
      <c r="E1348" s="4" t="s">
        <v>2310</v>
      </c>
      <c r="F1348" s="4" t="s">
        <v>11</v>
      </c>
      <c r="G1348" s="8">
        <v>3406626</v>
      </c>
      <c r="H1348" s="8">
        <v>3194037</v>
      </c>
      <c r="I1348" s="8">
        <v>-212589</v>
      </c>
      <c r="J1348" s="9">
        <v>-6.2E-2</v>
      </c>
      <c r="K1348" t="s">
        <v>3254</v>
      </c>
    </row>
    <row r="1349" spans="1:11" x14ac:dyDescent="0.35">
      <c r="A1349" s="3" t="s">
        <v>825</v>
      </c>
      <c r="B1349" s="3">
        <v>6</v>
      </c>
      <c r="C1349" s="3">
        <v>10</v>
      </c>
      <c r="D1349" s="3" t="s">
        <v>813</v>
      </c>
      <c r="E1349" s="4" t="s">
        <v>826</v>
      </c>
      <c r="F1349" s="4" t="s">
        <v>14</v>
      </c>
      <c r="G1349" s="8">
        <v>1900772</v>
      </c>
      <c r="H1349" s="8">
        <v>1689268</v>
      </c>
      <c r="I1349" s="8">
        <v>-211504</v>
      </c>
      <c r="J1349" s="9">
        <v>-0.111</v>
      </c>
      <c r="K1349" t="s">
        <v>3254</v>
      </c>
    </row>
    <row r="1350" spans="1:11" x14ac:dyDescent="0.35">
      <c r="A1350" s="3" t="s">
        <v>458</v>
      </c>
      <c r="B1350" s="3">
        <v>31</v>
      </c>
      <c r="C1350" s="3">
        <v>51</v>
      </c>
      <c r="D1350" s="3" t="s">
        <v>438</v>
      </c>
      <c r="E1350" s="4" t="s">
        <v>459</v>
      </c>
      <c r="F1350" s="4" t="s">
        <v>21</v>
      </c>
      <c r="G1350" s="8">
        <v>16108031</v>
      </c>
      <c r="H1350" s="8">
        <v>15897044</v>
      </c>
      <c r="I1350" s="8">
        <v>-210987</v>
      </c>
      <c r="J1350" s="9">
        <v>-1.2999999999999999E-2</v>
      </c>
      <c r="K1350" t="s">
        <v>3254</v>
      </c>
    </row>
    <row r="1351" spans="1:11" x14ac:dyDescent="0.35">
      <c r="A1351" s="3" t="s">
        <v>2176</v>
      </c>
      <c r="B1351" s="3">
        <v>16</v>
      </c>
      <c r="C1351" s="3">
        <v>36</v>
      </c>
      <c r="D1351" s="3" t="s">
        <v>2128</v>
      </c>
      <c r="E1351" s="4" t="s">
        <v>2177</v>
      </c>
      <c r="F1351" s="4" t="s">
        <v>26</v>
      </c>
      <c r="G1351" s="8">
        <v>5665516</v>
      </c>
      <c r="H1351" s="8">
        <v>5455735</v>
      </c>
      <c r="I1351" s="8">
        <v>-209781</v>
      </c>
      <c r="J1351" s="9">
        <v>-3.6999999999999998E-2</v>
      </c>
      <c r="K1351" t="s">
        <v>3254</v>
      </c>
    </row>
    <row r="1352" spans="1:11" x14ac:dyDescent="0.35">
      <c r="A1352" s="3" t="s">
        <v>1429</v>
      </c>
      <c r="B1352" s="3">
        <v>13</v>
      </c>
      <c r="C1352" s="3">
        <v>35</v>
      </c>
      <c r="D1352" s="3" t="s">
        <v>1421</v>
      </c>
      <c r="E1352" s="4" t="s">
        <v>1430</v>
      </c>
      <c r="F1352" s="4" t="s">
        <v>14</v>
      </c>
      <c r="G1352" s="8">
        <v>3878309</v>
      </c>
      <c r="H1352" s="8">
        <v>3668569</v>
      </c>
      <c r="I1352" s="8">
        <v>-209740</v>
      </c>
      <c r="J1352" s="9">
        <v>-5.3999999999999999E-2</v>
      </c>
      <c r="K1352" t="s">
        <v>3254</v>
      </c>
    </row>
    <row r="1353" spans="1:11" x14ac:dyDescent="0.35">
      <c r="A1353" s="3" t="s">
        <v>1249</v>
      </c>
      <c r="B1353" s="3">
        <v>32</v>
      </c>
      <c r="C1353" s="3">
        <v>34</v>
      </c>
      <c r="D1353" s="3" t="s">
        <v>1194</v>
      </c>
      <c r="E1353" s="4" t="s">
        <v>1250</v>
      </c>
      <c r="F1353" s="4" t="s">
        <v>14</v>
      </c>
      <c r="G1353" s="8">
        <v>5427036</v>
      </c>
      <c r="H1353" s="8">
        <v>5218602</v>
      </c>
      <c r="I1353" s="8">
        <v>-208434</v>
      </c>
      <c r="J1353" s="9">
        <v>-3.7999999999999999E-2</v>
      </c>
      <c r="K1353" t="s">
        <v>3254</v>
      </c>
    </row>
    <row r="1354" spans="1:11" x14ac:dyDescent="0.35">
      <c r="A1354" s="3" t="s">
        <v>376</v>
      </c>
      <c r="B1354" s="3">
        <v>19</v>
      </c>
      <c r="C1354" s="3">
        <v>42</v>
      </c>
      <c r="D1354" s="3" t="s">
        <v>352</v>
      </c>
      <c r="E1354" s="5" t="s">
        <v>377</v>
      </c>
      <c r="F1354" s="4" t="s">
        <v>14</v>
      </c>
      <c r="G1354" s="8">
        <v>2830546</v>
      </c>
      <c r="H1354" s="8">
        <v>2623448</v>
      </c>
      <c r="I1354" s="8">
        <v>-207098</v>
      </c>
      <c r="J1354" s="9">
        <v>-7.2999999999999995E-2</v>
      </c>
      <c r="K1354" t="s">
        <v>3254</v>
      </c>
    </row>
    <row r="1355" spans="1:11" x14ac:dyDescent="0.35">
      <c r="A1355" s="3" t="s">
        <v>406</v>
      </c>
      <c r="B1355" s="3">
        <v>19</v>
      </c>
      <c r="C1355" s="3">
        <v>42</v>
      </c>
      <c r="D1355" s="3" t="s">
        <v>352</v>
      </c>
      <c r="E1355" s="5" t="s">
        <v>407</v>
      </c>
      <c r="F1355" s="4" t="s">
        <v>11</v>
      </c>
      <c r="G1355" s="8">
        <v>2598612</v>
      </c>
      <c r="H1355" s="8">
        <v>2391532</v>
      </c>
      <c r="I1355" s="8">
        <v>-207080</v>
      </c>
      <c r="J1355" s="9">
        <v>-0.08</v>
      </c>
      <c r="K1355" t="s">
        <v>3254</v>
      </c>
    </row>
    <row r="1356" spans="1:11" x14ac:dyDescent="0.35">
      <c r="A1356" s="3" t="s">
        <v>627</v>
      </c>
      <c r="B1356" s="3">
        <v>3</v>
      </c>
      <c r="C1356" s="3">
        <v>6</v>
      </c>
      <c r="D1356" s="3" t="s">
        <v>613</v>
      </c>
      <c r="E1356" s="4" t="s">
        <v>628</v>
      </c>
      <c r="F1356" s="4" t="s">
        <v>14</v>
      </c>
      <c r="G1356" s="8">
        <v>2747606</v>
      </c>
      <c r="H1356" s="8">
        <v>2540541</v>
      </c>
      <c r="I1356" s="8">
        <v>-207065</v>
      </c>
      <c r="J1356" s="9">
        <v>-7.4999999999999997E-2</v>
      </c>
      <c r="K1356" t="s">
        <v>3254</v>
      </c>
    </row>
    <row r="1357" spans="1:11" x14ac:dyDescent="0.35">
      <c r="A1357" s="3" t="s">
        <v>865</v>
      </c>
      <c r="B1357" s="3">
        <v>6</v>
      </c>
      <c r="C1357" s="3">
        <v>10</v>
      </c>
      <c r="D1357" s="3" t="s">
        <v>813</v>
      </c>
      <c r="E1357" s="4" t="s">
        <v>866</v>
      </c>
      <c r="F1357" s="4" t="s">
        <v>21</v>
      </c>
      <c r="G1357" s="8">
        <v>3998332</v>
      </c>
      <c r="H1357" s="8">
        <v>3792360</v>
      </c>
      <c r="I1357" s="8">
        <v>-205972</v>
      </c>
      <c r="J1357" s="9">
        <v>-5.1999999999999998E-2</v>
      </c>
      <c r="K1357" t="s">
        <v>3254</v>
      </c>
    </row>
    <row r="1358" spans="1:11" x14ac:dyDescent="0.35">
      <c r="A1358" s="3" t="s">
        <v>567</v>
      </c>
      <c r="B1358" s="3">
        <v>3</v>
      </c>
      <c r="C1358" s="3">
        <v>3</v>
      </c>
      <c r="D1358" s="3" t="s">
        <v>491</v>
      </c>
      <c r="E1358" s="4" t="s">
        <v>568</v>
      </c>
      <c r="F1358" s="4" t="s">
        <v>11</v>
      </c>
      <c r="G1358" s="8">
        <v>12100170</v>
      </c>
      <c r="H1358" s="8">
        <v>11895585</v>
      </c>
      <c r="I1358" s="8">
        <v>-204585</v>
      </c>
      <c r="J1358" s="9">
        <v>-1.7000000000000001E-2</v>
      </c>
      <c r="K1358" t="s">
        <v>3254</v>
      </c>
    </row>
    <row r="1359" spans="1:11" x14ac:dyDescent="0.35">
      <c r="A1359" s="3" t="s">
        <v>1807</v>
      </c>
      <c r="B1359" s="3">
        <v>2</v>
      </c>
      <c r="C1359" s="3">
        <v>1</v>
      </c>
      <c r="D1359" s="3" t="s">
        <v>1739</v>
      </c>
      <c r="E1359" s="4" t="s">
        <v>1808</v>
      </c>
      <c r="F1359" s="4" t="s">
        <v>21</v>
      </c>
      <c r="G1359" s="8">
        <v>5756177</v>
      </c>
      <c r="H1359" s="8">
        <v>5553114</v>
      </c>
      <c r="I1359" s="8">
        <v>-203063</v>
      </c>
      <c r="J1359" s="9">
        <v>-3.5000000000000003E-2</v>
      </c>
      <c r="K1359" t="s">
        <v>3254</v>
      </c>
    </row>
    <row r="1360" spans="1:11" x14ac:dyDescent="0.35">
      <c r="A1360" s="3" t="s">
        <v>2079</v>
      </c>
      <c r="B1360" s="3">
        <v>19</v>
      </c>
      <c r="C1360" s="3">
        <v>37</v>
      </c>
      <c r="D1360" s="3" t="s">
        <v>2035</v>
      </c>
      <c r="E1360" s="4" t="s">
        <v>2080</v>
      </c>
      <c r="F1360" s="4" t="s">
        <v>11</v>
      </c>
      <c r="G1360" s="8">
        <v>8657919</v>
      </c>
      <c r="H1360" s="8">
        <v>8457142</v>
      </c>
      <c r="I1360" s="8">
        <v>-200777</v>
      </c>
      <c r="J1360" s="9">
        <v>-2.3E-2</v>
      </c>
      <c r="K1360" t="s">
        <v>3254</v>
      </c>
    </row>
    <row r="1361" spans="1:11" x14ac:dyDescent="0.35">
      <c r="A1361" s="3" t="s">
        <v>1377</v>
      </c>
      <c r="B1361" s="3">
        <v>31</v>
      </c>
      <c r="C1361" s="3">
        <v>49</v>
      </c>
      <c r="D1361" s="3" t="s">
        <v>1325</v>
      </c>
      <c r="E1361" s="4" t="s">
        <v>1378</v>
      </c>
      <c r="F1361" s="4" t="s">
        <v>21</v>
      </c>
      <c r="G1361" s="8">
        <v>4609255</v>
      </c>
      <c r="H1361" s="8">
        <v>4409875</v>
      </c>
      <c r="I1361" s="8">
        <v>-199380</v>
      </c>
      <c r="J1361" s="9">
        <v>-4.2999999999999997E-2</v>
      </c>
      <c r="K1361" t="s">
        <v>3254</v>
      </c>
    </row>
    <row r="1362" spans="1:11" x14ac:dyDescent="0.35">
      <c r="A1362" s="3" t="s">
        <v>1058</v>
      </c>
      <c r="B1362" s="3">
        <v>10</v>
      </c>
      <c r="C1362" s="3">
        <v>15</v>
      </c>
      <c r="D1362" s="3" t="s">
        <v>1040</v>
      </c>
      <c r="E1362" s="4" t="s">
        <v>1059</v>
      </c>
      <c r="F1362" s="4" t="s">
        <v>11</v>
      </c>
      <c r="G1362" s="8">
        <v>6036585</v>
      </c>
      <c r="H1362" s="8">
        <v>5837875</v>
      </c>
      <c r="I1362" s="8">
        <v>-198710</v>
      </c>
      <c r="J1362" s="9">
        <v>-3.3000000000000002E-2</v>
      </c>
      <c r="K1362" t="s">
        <v>3254</v>
      </c>
    </row>
    <row r="1363" spans="1:11" x14ac:dyDescent="0.35">
      <c r="A1363" s="3" t="s">
        <v>2425</v>
      </c>
      <c r="B1363" s="3">
        <v>11</v>
      </c>
      <c r="C1363" s="3">
        <v>12</v>
      </c>
      <c r="D1363" s="3" t="s">
        <v>2421</v>
      </c>
      <c r="E1363" s="4" t="s">
        <v>2426</v>
      </c>
      <c r="F1363" s="4" t="s">
        <v>14</v>
      </c>
      <c r="G1363" s="8">
        <v>4190873</v>
      </c>
      <c r="H1363" s="8">
        <v>3994067</v>
      </c>
      <c r="I1363" s="8">
        <v>-196806</v>
      </c>
      <c r="J1363" s="9">
        <v>-4.7E-2</v>
      </c>
      <c r="K1363" t="s">
        <v>3254</v>
      </c>
    </row>
    <row r="1364" spans="1:11" x14ac:dyDescent="0.35">
      <c r="A1364" s="3" t="s">
        <v>261</v>
      </c>
      <c r="B1364" s="3">
        <v>4</v>
      </c>
      <c r="C1364" s="3">
        <v>8</v>
      </c>
      <c r="D1364" s="3" t="s">
        <v>243</v>
      </c>
      <c r="E1364" s="4" t="s">
        <v>262</v>
      </c>
      <c r="F1364" s="4" t="s">
        <v>21</v>
      </c>
      <c r="G1364" s="8">
        <v>4751581</v>
      </c>
      <c r="H1364" s="8">
        <v>4555633</v>
      </c>
      <c r="I1364" s="8">
        <v>-195948</v>
      </c>
      <c r="J1364" s="9">
        <v>-4.1000000000000002E-2</v>
      </c>
      <c r="K1364" t="s">
        <v>3254</v>
      </c>
    </row>
    <row r="1365" spans="1:11" x14ac:dyDescent="0.35">
      <c r="A1365" s="3" t="s">
        <v>2522</v>
      </c>
      <c r="B1365" s="3">
        <v>2</v>
      </c>
      <c r="C1365" s="3">
        <v>2</v>
      </c>
      <c r="D1365" s="3" t="s">
        <v>2492</v>
      </c>
      <c r="E1365" s="4" t="s">
        <v>2523</v>
      </c>
      <c r="F1365" s="4" t="s">
        <v>11</v>
      </c>
      <c r="G1365" s="8">
        <v>4763629</v>
      </c>
      <c r="H1365" s="8">
        <v>4567817</v>
      </c>
      <c r="I1365" s="8">
        <v>-195812</v>
      </c>
      <c r="J1365" s="9">
        <v>-4.1000000000000002E-2</v>
      </c>
      <c r="K1365" t="s">
        <v>3254</v>
      </c>
    </row>
    <row r="1366" spans="1:11" x14ac:dyDescent="0.35">
      <c r="A1366" s="3" t="s">
        <v>525</v>
      </c>
      <c r="B1366" s="3">
        <v>2</v>
      </c>
      <c r="C1366" s="3">
        <v>3</v>
      </c>
      <c r="D1366" s="3" t="s">
        <v>491</v>
      </c>
      <c r="E1366" s="4" t="s">
        <v>526</v>
      </c>
      <c r="F1366" s="4" t="s">
        <v>11</v>
      </c>
      <c r="G1366" s="8">
        <v>4998964</v>
      </c>
      <c r="H1366" s="8">
        <v>4804183</v>
      </c>
      <c r="I1366" s="8">
        <v>-194781</v>
      </c>
      <c r="J1366" s="9">
        <v>-3.9E-2</v>
      </c>
      <c r="K1366" t="s">
        <v>3254</v>
      </c>
    </row>
    <row r="1367" spans="1:11" x14ac:dyDescent="0.35">
      <c r="A1367" s="3" t="s">
        <v>1988</v>
      </c>
      <c r="B1367" s="3">
        <v>18</v>
      </c>
      <c r="C1367" s="3">
        <v>46</v>
      </c>
      <c r="D1367" s="3" t="s">
        <v>1980</v>
      </c>
      <c r="E1367" s="4" t="s">
        <v>1989</v>
      </c>
      <c r="F1367" s="4" t="s">
        <v>11</v>
      </c>
      <c r="G1367" s="8">
        <v>4385922</v>
      </c>
      <c r="H1367" s="8">
        <v>4193855</v>
      </c>
      <c r="I1367" s="8">
        <v>-192067</v>
      </c>
      <c r="J1367" s="9">
        <v>-4.3999999999999997E-2</v>
      </c>
      <c r="K1367" t="s">
        <v>3254</v>
      </c>
    </row>
    <row r="1368" spans="1:11" x14ac:dyDescent="0.35">
      <c r="A1368" s="3" t="s">
        <v>2140</v>
      </c>
      <c r="B1368" s="3">
        <v>13</v>
      </c>
      <c r="C1368" s="3">
        <v>36</v>
      </c>
      <c r="D1368" s="3" t="s">
        <v>2128</v>
      </c>
      <c r="E1368" s="4" t="s">
        <v>2141</v>
      </c>
      <c r="F1368" s="4" t="s">
        <v>14</v>
      </c>
      <c r="G1368" s="8">
        <v>2338606</v>
      </c>
      <c r="H1368" s="8">
        <v>2147838</v>
      </c>
      <c r="I1368" s="8">
        <v>-190768</v>
      </c>
      <c r="J1368" s="9">
        <v>-8.2000000000000003E-2</v>
      </c>
      <c r="K1368" t="s">
        <v>3254</v>
      </c>
    </row>
    <row r="1369" spans="1:11" x14ac:dyDescent="0.35">
      <c r="A1369" s="3" t="s">
        <v>2368</v>
      </c>
      <c r="B1369" s="3">
        <v>3</v>
      </c>
      <c r="C1369" s="3">
        <v>9</v>
      </c>
      <c r="D1369" s="3" t="s">
        <v>2354</v>
      </c>
      <c r="E1369" s="4" t="s">
        <v>2369</v>
      </c>
      <c r="F1369" s="4" t="s">
        <v>29</v>
      </c>
      <c r="G1369" s="8">
        <v>6185512</v>
      </c>
      <c r="H1369" s="8">
        <v>5996568</v>
      </c>
      <c r="I1369" s="8">
        <v>-188944</v>
      </c>
      <c r="J1369" s="9">
        <v>-3.1E-2</v>
      </c>
      <c r="K1369" t="s">
        <v>3254</v>
      </c>
    </row>
    <row r="1370" spans="1:11" x14ac:dyDescent="0.35">
      <c r="A1370" s="3" t="s">
        <v>576</v>
      </c>
      <c r="B1370" s="3">
        <v>20</v>
      </c>
      <c r="C1370" s="3">
        <v>43</v>
      </c>
      <c r="D1370" s="3" t="s">
        <v>574</v>
      </c>
      <c r="E1370" s="4" t="s">
        <v>577</v>
      </c>
      <c r="F1370" s="4" t="s">
        <v>11</v>
      </c>
      <c r="G1370" s="8">
        <v>16273586</v>
      </c>
      <c r="H1370" s="8">
        <v>16085275</v>
      </c>
      <c r="I1370" s="8">
        <v>-188311</v>
      </c>
      <c r="J1370" s="9">
        <v>-1.2E-2</v>
      </c>
      <c r="K1370" t="s">
        <v>3254</v>
      </c>
    </row>
    <row r="1371" spans="1:11" x14ac:dyDescent="0.35">
      <c r="A1371" s="3" t="s">
        <v>2178</v>
      </c>
      <c r="B1371" s="3">
        <v>16</v>
      </c>
      <c r="C1371" s="3">
        <v>36</v>
      </c>
      <c r="D1371" s="3" t="s">
        <v>2128</v>
      </c>
      <c r="E1371" s="4" t="s">
        <v>2179</v>
      </c>
      <c r="F1371" s="4" t="s">
        <v>21</v>
      </c>
      <c r="G1371" s="8">
        <v>3848092</v>
      </c>
      <c r="H1371" s="8">
        <v>3660229</v>
      </c>
      <c r="I1371" s="8">
        <v>-187863</v>
      </c>
      <c r="J1371" s="9">
        <v>-4.9000000000000002E-2</v>
      </c>
      <c r="K1371" t="s">
        <v>3254</v>
      </c>
    </row>
    <row r="1372" spans="1:11" x14ac:dyDescent="0.35">
      <c r="A1372" s="3" t="s">
        <v>2980</v>
      </c>
      <c r="B1372" s="3">
        <v>11</v>
      </c>
      <c r="C1372" s="3">
        <v>13</v>
      </c>
      <c r="D1372" s="3" t="s">
        <v>2940</v>
      </c>
      <c r="E1372" s="4" t="s">
        <v>2981</v>
      </c>
      <c r="F1372" s="4" t="s">
        <v>11</v>
      </c>
      <c r="G1372" s="8">
        <v>5456086</v>
      </c>
      <c r="H1372" s="8">
        <v>5271206</v>
      </c>
      <c r="I1372" s="8">
        <v>-184880</v>
      </c>
      <c r="J1372" s="9">
        <v>-3.4000000000000002E-2</v>
      </c>
      <c r="K1372" t="s">
        <v>3254</v>
      </c>
    </row>
    <row r="1373" spans="1:11" x14ac:dyDescent="0.35">
      <c r="A1373" s="3" t="s">
        <v>2516</v>
      </c>
      <c r="B1373" s="3">
        <v>2</v>
      </c>
      <c r="C1373" s="3">
        <v>2</v>
      </c>
      <c r="D1373" s="3" t="s">
        <v>2492</v>
      </c>
      <c r="E1373" s="4" t="s">
        <v>2517</v>
      </c>
      <c r="F1373" s="4" t="s">
        <v>11</v>
      </c>
      <c r="G1373" s="8">
        <v>4754910</v>
      </c>
      <c r="H1373" s="8">
        <v>4571319</v>
      </c>
      <c r="I1373" s="8">
        <v>-183591</v>
      </c>
      <c r="J1373" s="9">
        <v>-3.9E-2</v>
      </c>
      <c r="K1373" t="s">
        <v>3254</v>
      </c>
    </row>
    <row r="1374" spans="1:11" x14ac:dyDescent="0.35">
      <c r="A1374" s="3" t="s">
        <v>2115</v>
      </c>
      <c r="B1374" s="3">
        <v>32</v>
      </c>
      <c r="C1374" s="3">
        <v>37</v>
      </c>
      <c r="D1374" s="3" t="s">
        <v>2035</v>
      </c>
      <c r="E1374" s="4" t="s">
        <v>2116</v>
      </c>
      <c r="F1374" s="4" t="s">
        <v>21</v>
      </c>
      <c r="G1374" s="8">
        <v>6536265</v>
      </c>
      <c r="H1374" s="8">
        <v>6355013</v>
      </c>
      <c r="I1374" s="8">
        <v>-181252</v>
      </c>
      <c r="J1374" s="9">
        <v>-2.8000000000000001E-2</v>
      </c>
      <c r="K1374" t="s">
        <v>3254</v>
      </c>
    </row>
    <row r="1375" spans="1:11" x14ac:dyDescent="0.35">
      <c r="A1375" s="3" t="s">
        <v>2496</v>
      </c>
      <c r="B1375" s="3">
        <v>1</v>
      </c>
      <c r="C1375" s="3">
        <v>2</v>
      </c>
      <c r="D1375" s="3" t="s">
        <v>2492</v>
      </c>
      <c r="E1375" s="4" t="s">
        <v>2497</v>
      </c>
      <c r="F1375" s="4" t="s">
        <v>29</v>
      </c>
      <c r="G1375" s="8">
        <v>9329107</v>
      </c>
      <c r="H1375" s="8">
        <v>9148639</v>
      </c>
      <c r="I1375" s="8">
        <v>-180468</v>
      </c>
      <c r="J1375" s="9">
        <v>-1.9E-2</v>
      </c>
      <c r="K1375" t="s">
        <v>3254</v>
      </c>
    </row>
    <row r="1376" spans="1:11" x14ac:dyDescent="0.35">
      <c r="A1376" s="3" t="s">
        <v>1490</v>
      </c>
      <c r="B1376" s="3">
        <v>17</v>
      </c>
      <c r="C1376" s="3">
        <v>40</v>
      </c>
      <c r="D1376" s="3" t="s">
        <v>1486</v>
      </c>
      <c r="E1376" s="4" t="s">
        <v>1491</v>
      </c>
      <c r="F1376" s="4" t="s">
        <v>11</v>
      </c>
      <c r="G1376" s="8">
        <v>6350840</v>
      </c>
      <c r="H1376" s="8">
        <v>6171422</v>
      </c>
      <c r="I1376" s="8">
        <v>-179418</v>
      </c>
      <c r="J1376" s="9">
        <v>-2.8000000000000001E-2</v>
      </c>
      <c r="K1376" t="s">
        <v>3254</v>
      </c>
    </row>
    <row r="1377" spans="1:11" x14ac:dyDescent="0.35">
      <c r="A1377" s="3" t="s">
        <v>914</v>
      </c>
      <c r="B1377" s="3">
        <v>10</v>
      </c>
      <c r="C1377" s="3">
        <v>11</v>
      </c>
      <c r="D1377" s="3" t="s">
        <v>896</v>
      </c>
      <c r="E1377" s="4" t="s">
        <v>915</v>
      </c>
      <c r="F1377" s="4" t="s">
        <v>11</v>
      </c>
      <c r="G1377" s="8">
        <v>4527157</v>
      </c>
      <c r="H1377" s="8">
        <v>4349301</v>
      </c>
      <c r="I1377" s="8">
        <v>-177856</v>
      </c>
      <c r="J1377" s="9">
        <v>-3.9E-2</v>
      </c>
      <c r="K1377" t="s">
        <v>3254</v>
      </c>
    </row>
    <row r="1378" spans="1:11" x14ac:dyDescent="0.35">
      <c r="A1378" s="3" t="s">
        <v>3010</v>
      </c>
      <c r="B1378" s="3">
        <v>75</v>
      </c>
      <c r="C1378" s="3">
        <v>13</v>
      </c>
      <c r="D1378" s="3" t="s">
        <v>2940</v>
      </c>
      <c r="E1378" s="4" t="s">
        <v>3011</v>
      </c>
      <c r="F1378" s="4" t="s">
        <v>434</v>
      </c>
      <c r="G1378" s="8">
        <v>41379451</v>
      </c>
      <c r="H1378" s="8">
        <v>41201881</v>
      </c>
      <c r="I1378" s="8">
        <v>-177570</v>
      </c>
      <c r="J1378" s="9">
        <v>-4.0000000000000001E-3</v>
      </c>
      <c r="K1378" t="s">
        <v>3254</v>
      </c>
    </row>
    <row r="1379" spans="1:11" x14ac:dyDescent="0.35">
      <c r="A1379" s="3" t="s">
        <v>2532</v>
      </c>
      <c r="B1379" s="3">
        <v>2</v>
      </c>
      <c r="C1379" s="3">
        <v>2</v>
      </c>
      <c r="D1379" s="3" t="s">
        <v>2492</v>
      </c>
      <c r="E1379" s="4" t="s">
        <v>2533</v>
      </c>
      <c r="F1379" s="4" t="s">
        <v>11</v>
      </c>
      <c r="G1379" s="8">
        <v>4401727</v>
      </c>
      <c r="H1379" s="8">
        <v>4227225</v>
      </c>
      <c r="I1379" s="8">
        <v>-174502</v>
      </c>
      <c r="J1379" s="9">
        <v>-0.04</v>
      </c>
      <c r="K1379" t="s">
        <v>3254</v>
      </c>
    </row>
    <row r="1380" spans="1:11" x14ac:dyDescent="0.35">
      <c r="A1380" s="3" t="s">
        <v>1966</v>
      </c>
      <c r="B1380" s="3">
        <v>30</v>
      </c>
      <c r="C1380" s="3">
        <v>21</v>
      </c>
      <c r="D1380" s="3" t="s">
        <v>1942</v>
      </c>
      <c r="E1380" s="4" t="s">
        <v>1967</v>
      </c>
      <c r="F1380" s="4" t="s">
        <v>21</v>
      </c>
      <c r="G1380" s="8">
        <v>5545817</v>
      </c>
      <c r="H1380" s="8">
        <v>5373361</v>
      </c>
      <c r="I1380" s="8">
        <v>-172456</v>
      </c>
      <c r="J1380" s="9">
        <v>-3.1E-2</v>
      </c>
      <c r="K1380" t="s">
        <v>3254</v>
      </c>
    </row>
    <row r="1381" spans="1:11" x14ac:dyDescent="0.35">
      <c r="A1381" s="3" t="s">
        <v>98</v>
      </c>
      <c r="B1381" s="3">
        <v>28</v>
      </c>
      <c r="C1381" s="3">
        <v>28</v>
      </c>
      <c r="D1381" s="3" t="s">
        <v>58</v>
      </c>
      <c r="E1381" s="4" t="s">
        <v>99</v>
      </c>
      <c r="F1381" s="4" t="s">
        <v>21</v>
      </c>
      <c r="G1381" s="8">
        <v>5472144</v>
      </c>
      <c r="H1381" s="8">
        <v>5300551</v>
      </c>
      <c r="I1381" s="8">
        <v>-171593</v>
      </c>
      <c r="J1381" s="9">
        <v>-3.1E-2</v>
      </c>
      <c r="K1381" t="s">
        <v>3254</v>
      </c>
    </row>
    <row r="1382" spans="1:11" x14ac:dyDescent="0.35">
      <c r="A1382" s="3" t="s">
        <v>619</v>
      </c>
      <c r="B1382" s="3">
        <v>3</v>
      </c>
      <c r="C1382" s="3">
        <v>6</v>
      </c>
      <c r="D1382" s="3" t="s">
        <v>613</v>
      </c>
      <c r="E1382" s="4" t="s">
        <v>620</v>
      </c>
      <c r="F1382" s="4" t="s">
        <v>11</v>
      </c>
      <c r="G1382" s="8">
        <v>5125361</v>
      </c>
      <c r="H1382" s="8">
        <v>4954543</v>
      </c>
      <c r="I1382" s="8">
        <v>-170818</v>
      </c>
      <c r="J1382" s="9">
        <v>-3.3000000000000002E-2</v>
      </c>
      <c r="K1382" t="s">
        <v>3254</v>
      </c>
    </row>
    <row r="1383" spans="1:11" x14ac:dyDescent="0.35">
      <c r="A1383" s="3" t="s">
        <v>2299</v>
      </c>
      <c r="B1383" s="3">
        <v>13</v>
      </c>
      <c r="C1383" s="3">
        <v>33</v>
      </c>
      <c r="D1383" s="3" t="s">
        <v>2277</v>
      </c>
      <c r="E1383" s="4" t="s">
        <v>2300</v>
      </c>
      <c r="F1383" s="4" t="s">
        <v>11</v>
      </c>
      <c r="G1383" s="8">
        <v>5130476</v>
      </c>
      <c r="H1383" s="8">
        <v>4959810</v>
      </c>
      <c r="I1383" s="8">
        <v>-170666</v>
      </c>
      <c r="J1383" s="9">
        <v>-3.3000000000000002E-2</v>
      </c>
      <c r="K1383" t="s">
        <v>3254</v>
      </c>
    </row>
    <row r="1384" spans="1:11" x14ac:dyDescent="0.35">
      <c r="A1384" s="3" t="s">
        <v>245</v>
      </c>
      <c r="B1384" s="3">
        <v>4</v>
      </c>
      <c r="C1384" s="3">
        <v>8</v>
      </c>
      <c r="D1384" s="3" t="s">
        <v>243</v>
      </c>
      <c r="E1384" s="4" t="s">
        <v>246</v>
      </c>
      <c r="F1384" s="4" t="s">
        <v>21</v>
      </c>
      <c r="G1384" s="8">
        <v>2669469</v>
      </c>
      <c r="H1384" s="8">
        <v>2499862</v>
      </c>
      <c r="I1384" s="8">
        <v>-169607</v>
      </c>
      <c r="J1384" s="9">
        <v>-6.4000000000000001E-2</v>
      </c>
      <c r="K1384" t="s">
        <v>3254</v>
      </c>
    </row>
    <row r="1385" spans="1:11" x14ac:dyDescent="0.35">
      <c r="A1385" s="3" t="s">
        <v>1245</v>
      </c>
      <c r="B1385" s="3">
        <v>32</v>
      </c>
      <c r="C1385" s="3">
        <v>34</v>
      </c>
      <c r="D1385" s="3" t="s">
        <v>1194</v>
      </c>
      <c r="E1385" s="4" t="s">
        <v>1246</v>
      </c>
      <c r="F1385" s="4" t="s">
        <v>11</v>
      </c>
      <c r="G1385" s="8">
        <v>5991745</v>
      </c>
      <c r="H1385" s="8">
        <v>5822673</v>
      </c>
      <c r="I1385" s="8">
        <v>-169072</v>
      </c>
      <c r="J1385" s="9">
        <v>-2.8000000000000001E-2</v>
      </c>
      <c r="K1385" t="s">
        <v>3254</v>
      </c>
    </row>
    <row r="1386" spans="1:11" x14ac:dyDescent="0.35">
      <c r="A1386" s="3" t="s">
        <v>2789</v>
      </c>
      <c r="B1386" s="3">
        <v>8</v>
      </c>
      <c r="C1386" s="3">
        <v>16</v>
      </c>
      <c r="D1386" s="3" t="s">
        <v>2790</v>
      </c>
      <c r="E1386" s="4" t="s">
        <v>2791</v>
      </c>
      <c r="F1386" s="4" t="s">
        <v>14</v>
      </c>
      <c r="G1386" s="8">
        <v>3546615</v>
      </c>
      <c r="H1386" s="8">
        <v>3377876</v>
      </c>
      <c r="I1386" s="8">
        <v>-168739</v>
      </c>
      <c r="J1386" s="9">
        <v>-4.8000000000000001E-2</v>
      </c>
      <c r="K1386" t="s">
        <v>3254</v>
      </c>
    </row>
    <row r="1387" spans="1:11" x14ac:dyDescent="0.35">
      <c r="A1387" s="3" t="s">
        <v>823</v>
      </c>
      <c r="B1387" s="3">
        <v>6</v>
      </c>
      <c r="C1387" s="3">
        <v>10</v>
      </c>
      <c r="D1387" s="3" t="s">
        <v>813</v>
      </c>
      <c r="E1387" s="4" t="s">
        <v>824</v>
      </c>
      <c r="F1387" s="4" t="s">
        <v>11</v>
      </c>
      <c r="G1387" s="8">
        <v>7308753</v>
      </c>
      <c r="H1387" s="8">
        <v>7140159</v>
      </c>
      <c r="I1387" s="8">
        <v>-168594</v>
      </c>
      <c r="J1387" s="9">
        <v>-2.3E-2</v>
      </c>
      <c r="K1387" t="s">
        <v>3254</v>
      </c>
    </row>
    <row r="1388" spans="1:11" x14ac:dyDescent="0.35">
      <c r="A1388" s="3" t="s">
        <v>2964</v>
      </c>
      <c r="B1388" s="3">
        <v>8</v>
      </c>
      <c r="C1388" s="3">
        <v>13</v>
      </c>
      <c r="D1388" s="3" t="s">
        <v>2940</v>
      </c>
      <c r="E1388" s="4" t="s">
        <v>2965</v>
      </c>
      <c r="F1388" s="4" t="s">
        <v>14</v>
      </c>
      <c r="G1388" s="8">
        <v>5433443</v>
      </c>
      <c r="H1388" s="8">
        <v>5266481</v>
      </c>
      <c r="I1388" s="8">
        <v>-166962</v>
      </c>
      <c r="J1388" s="9">
        <v>-3.1E-2</v>
      </c>
      <c r="K1388" t="s">
        <v>3254</v>
      </c>
    </row>
    <row r="1389" spans="1:11" x14ac:dyDescent="0.35">
      <c r="A1389" s="3" t="s">
        <v>74</v>
      </c>
      <c r="B1389" s="3">
        <v>27</v>
      </c>
      <c r="C1389" s="3">
        <v>28</v>
      </c>
      <c r="D1389" s="3" t="s">
        <v>58</v>
      </c>
      <c r="E1389" s="4" t="s">
        <v>75</v>
      </c>
      <c r="F1389" s="4" t="s">
        <v>21</v>
      </c>
      <c r="G1389" s="8">
        <v>3773660</v>
      </c>
      <c r="H1389" s="8">
        <v>3609166</v>
      </c>
      <c r="I1389" s="8">
        <v>-164494</v>
      </c>
      <c r="J1389" s="9">
        <v>-4.3999999999999997E-2</v>
      </c>
      <c r="K1389" t="s">
        <v>3254</v>
      </c>
    </row>
    <row r="1390" spans="1:11" x14ac:dyDescent="0.35">
      <c r="A1390" s="3" t="s">
        <v>3058</v>
      </c>
      <c r="B1390" s="3">
        <v>22</v>
      </c>
      <c r="C1390" s="3">
        <v>48</v>
      </c>
      <c r="D1390" s="3" t="s">
        <v>3021</v>
      </c>
      <c r="E1390" s="4" t="s">
        <v>3059</v>
      </c>
      <c r="F1390" s="4" t="s">
        <v>11</v>
      </c>
      <c r="G1390" s="8">
        <v>3104456</v>
      </c>
      <c r="H1390" s="8">
        <v>2942421</v>
      </c>
      <c r="I1390" s="8">
        <v>-162035</v>
      </c>
      <c r="J1390" s="9">
        <v>-5.1999999999999998E-2</v>
      </c>
      <c r="K1390" t="s">
        <v>3254</v>
      </c>
    </row>
    <row r="1391" spans="1:11" x14ac:dyDescent="0.35">
      <c r="A1391" s="3" t="s">
        <v>1318</v>
      </c>
      <c r="B1391" s="3">
        <v>22</v>
      </c>
      <c r="C1391" s="3">
        <v>39</v>
      </c>
      <c r="D1391" s="3" t="s">
        <v>1268</v>
      </c>
      <c r="E1391" s="4" t="s">
        <v>1319</v>
      </c>
      <c r="F1391" s="4" t="s">
        <v>11</v>
      </c>
      <c r="G1391" s="8">
        <v>6267979</v>
      </c>
      <c r="H1391" s="8">
        <v>6109109</v>
      </c>
      <c r="I1391" s="8">
        <v>-158870</v>
      </c>
      <c r="J1391" s="9">
        <v>-2.5000000000000001E-2</v>
      </c>
      <c r="K1391" t="s">
        <v>3254</v>
      </c>
    </row>
    <row r="1392" spans="1:11" x14ac:dyDescent="0.35">
      <c r="A1392" s="3" t="s">
        <v>1447</v>
      </c>
      <c r="B1392" s="3">
        <v>13</v>
      </c>
      <c r="C1392" s="3">
        <v>35</v>
      </c>
      <c r="D1392" s="3" t="s">
        <v>1421</v>
      </c>
      <c r="E1392" s="4" t="s">
        <v>1448</v>
      </c>
      <c r="F1392" s="4" t="s">
        <v>21</v>
      </c>
      <c r="G1392" s="8">
        <v>2705024</v>
      </c>
      <c r="H1392" s="8">
        <v>2546808</v>
      </c>
      <c r="I1392" s="8">
        <v>-158216</v>
      </c>
      <c r="J1392" s="9">
        <v>-5.8000000000000003E-2</v>
      </c>
      <c r="K1392" t="s">
        <v>3254</v>
      </c>
    </row>
    <row r="1393" spans="1:11" x14ac:dyDescent="0.35">
      <c r="A1393" s="3" t="s">
        <v>1596</v>
      </c>
      <c r="B1393" s="3">
        <v>24</v>
      </c>
      <c r="C1393" s="3">
        <v>25</v>
      </c>
      <c r="D1393" s="3" t="s">
        <v>1592</v>
      </c>
      <c r="E1393" s="4" t="s">
        <v>1597</v>
      </c>
      <c r="F1393" s="4" t="s">
        <v>11</v>
      </c>
      <c r="G1393" s="8">
        <v>3858245</v>
      </c>
      <c r="H1393" s="8">
        <v>3703535</v>
      </c>
      <c r="I1393" s="8">
        <v>-154710</v>
      </c>
      <c r="J1393" s="9">
        <v>-0.04</v>
      </c>
      <c r="K1393" t="s">
        <v>3254</v>
      </c>
    </row>
    <row r="1394" spans="1:11" x14ac:dyDescent="0.35">
      <c r="A1394" s="3" t="s">
        <v>2550</v>
      </c>
      <c r="B1394" s="3">
        <v>2</v>
      </c>
      <c r="C1394" s="3">
        <v>2</v>
      </c>
      <c r="D1394" s="3" t="s">
        <v>2492</v>
      </c>
      <c r="E1394" s="4" t="s">
        <v>2551</v>
      </c>
      <c r="F1394" s="4" t="s">
        <v>29</v>
      </c>
      <c r="G1394" s="8">
        <v>7933518</v>
      </c>
      <c r="H1394" s="8">
        <v>7781250</v>
      </c>
      <c r="I1394" s="8">
        <v>-152268</v>
      </c>
      <c r="J1394" s="9">
        <v>-1.9E-2</v>
      </c>
      <c r="K1394" t="s">
        <v>3254</v>
      </c>
    </row>
    <row r="1395" spans="1:11" x14ac:dyDescent="0.35">
      <c r="A1395" s="3" t="s">
        <v>1704</v>
      </c>
      <c r="B1395" s="3">
        <v>18</v>
      </c>
      <c r="C1395" s="3">
        <v>45</v>
      </c>
      <c r="D1395" s="3" t="s">
        <v>1700</v>
      </c>
      <c r="E1395" s="4" t="s">
        <v>1705</v>
      </c>
      <c r="F1395" s="4" t="s">
        <v>11</v>
      </c>
      <c r="G1395" s="8">
        <v>3733824</v>
      </c>
      <c r="H1395" s="8">
        <v>3582704</v>
      </c>
      <c r="I1395" s="8">
        <v>-151120</v>
      </c>
      <c r="J1395" s="9">
        <v>-0.04</v>
      </c>
      <c r="K1395" t="s">
        <v>3254</v>
      </c>
    </row>
    <row r="1396" spans="1:11" x14ac:dyDescent="0.35">
      <c r="A1396" s="3" t="s">
        <v>2341</v>
      </c>
      <c r="B1396" s="3">
        <v>15</v>
      </c>
      <c r="C1396" s="3">
        <v>33</v>
      </c>
      <c r="D1396" s="3" t="s">
        <v>2277</v>
      </c>
      <c r="E1396" s="4" t="s">
        <v>2342</v>
      </c>
      <c r="F1396" s="4" t="s">
        <v>11</v>
      </c>
      <c r="G1396" s="8">
        <v>2924482</v>
      </c>
      <c r="H1396" s="8">
        <v>2775333</v>
      </c>
      <c r="I1396" s="8">
        <v>-149149</v>
      </c>
      <c r="J1396" s="9">
        <v>-5.0999999999999997E-2</v>
      </c>
      <c r="K1396" t="s">
        <v>3254</v>
      </c>
    </row>
    <row r="1397" spans="1:11" x14ac:dyDescent="0.35">
      <c r="A1397" s="3" t="s">
        <v>855</v>
      </c>
      <c r="B1397" s="3">
        <v>6</v>
      </c>
      <c r="C1397" s="3">
        <v>10</v>
      </c>
      <c r="D1397" s="3" t="s">
        <v>813</v>
      </c>
      <c r="E1397" s="4" t="s">
        <v>856</v>
      </c>
      <c r="F1397" s="4" t="s">
        <v>26</v>
      </c>
      <c r="G1397" s="8">
        <v>4993077</v>
      </c>
      <c r="H1397" s="8">
        <v>4844177</v>
      </c>
      <c r="I1397" s="8">
        <v>-148900</v>
      </c>
      <c r="J1397" s="9">
        <v>-0.03</v>
      </c>
      <c r="K1397" t="s">
        <v>3254</v>
      </c>
    </row>
    <row r="1398" spans="1:11" x14ac:dyDescent="0.35">
      <c r="A1398" s="3" t="s">
        <v>2597</v>
      </c>
      <c r="B1398" s="3">
        <v>7</v>
      </c>
      <c r="C1398" s="3">
        <v>17</v>
      </c>
      <c r="D1398" s="3" t="s">
        <v>2565</v>
      </c>
      <c r="E1398" s="4" t="s">
        <v>2598</v>
      </c>
      <c r="F1398" s="4" t="s">
        <v>11</v>
      </c>
      <c r="G1398" s="8">
        <v>7202397</v>
      </c>
      <c r="H1398" s="8">
        <v>7055726</v>
      </c>
      <c r="I1398" s="8">
        <v>-146671</v>
      </c>
      <c r="J1398" s="9">
        <v>-0.02</v>
      </c>
      <c r="K1398" t="s">
        <v>3254</v>
      </c>
    </row>
    <row r="1399" spans="1:11" x14ac:dyDescent="0.35">
      <c r="A1399" s="3" t="s">
        <v>2946</v>
      </c>
      <c r="B1399" s="3">
        <v>8</v>
      </c>
      <c r="C1399" s="3">
        <v>13</v>
      </c>
      <c r="D1399" s="3" t="s">
        <v>2940</v>
      </c>
      <c r="E1399" s="4" t="s">
        <v>2947</v>
      </c>
      <c r="F1399" s="4" t="s">
        <v>14</v>
      </c>
      <c r="G1399" s="8">
        <v>6933978</v>
      </c>
      <c r="H1399" s="8">
        <v>6788284</v>
      </c>
      <c r="I1399" s="8">
        <v>-145694</v>
      </c>
      <c r="J1399" s="9">
        <v>-2.1000000000000001E-2</v>
      </c>
      <c r="K1399" t="s">
        <v>3254</v>
      </c>
    </row>
    <row r="1400" spans="1:11" x14ac:dyDescent="0.35">
      <c r="A1400" s="3" t="s">
        <v>1825</v>
      </c>
      <c r="B1400" s="3">
        <v>2</v>
      </c>
      <c r="C1400" s="3">
        <v>1</v>
      </c>
      <c r="D1400" s="3" t="s">
        <v>1739</v>
      </c>
      <c r="E1400" s="4" t="s">
        <v>1826</v>
      </c>
      <c r="F1400" s="4" t="s">
        <v>11</v>
      </c>
      <c r="G1400" s="8">
        <v>5824925</v>
      </c>
      <c r="H1400" s="8">
        <v>5679782</v>
      </c>
      <c r="I1400" s="8">
        <v>-145143</v>
      </c>
      <c r="J1400" s="9">
        <v>-2.5000000000000001E-2</v>
      </c>
      <c r="K1400" t="s">
        <v>3254</v>
      </c>
    </row>
    <row r="1401" spans="1:11" x14ac:dyDescent="0.35">
      <c r="A1401" s="3" t="s">
        <v>1261</v>
      </c>
      <c r="B1401" s="3">
        <v>32</v>
      </c>
      <c r="C1401" s="3">
        <v>34</v>
      </c>
      <c r="D1401" s="3" t="s">
        <v>1194</v>
      </c>
      <c r="E1401" s="4" t="s">
        <v>1262</v>
      </c>
      <c r="F1401" s="4" t="s">
        <v>21</v>
      </c>
      <c r="G1401" s="8">
        <v>5809657</v>
      </c>
      <c r="H1401" s="8">
        <v>5665289</v>
      </c>
      <c r="I1401" s="8">
        <v>-144368</v>
      </c>
      <c r="J1401" s="9">
        <v>-2.5000000000000001E-2</v>
      </c>
      <c r="K1401" t="s">
        <v>3254</v>
      </c>
    </row>
    <row r="1402" spans="1:11" x14ac:dyDescent="0.35">
      <c r="A1402" s="3" t="s">
        <v>2485</v>
      </c>
      <c r="B1402" s="3">
        <v>11</v>
      </c>
      <c r="C1402" s="3">
        <v>12</v>
      </c>
      <c r="D1402" s="3" t="s">
        <v>2421</v>
      </c>
      <c r="E1402" s="4" t="s">
        <v>2486</v>
      </c>
      <c r="F1402" s="4" t="s">
        <v>11</v>
      </c>
      <c r="G1402" s="8">
        <v>5062600</v>
      </c>
      <c r="H1402" s="8">
        <v>4919046</v>
      </c>
      <c r="I1402" s="8">
        <v>-143554</v>
      </c>
      <c r="J1402" s="9">
        <v>-2.8000000000000001E-2</v>
      </c>
      <c r="K1402" t="s">
        <v>3254</v>
      </c>
    </row>
    <row r="1403" spans="1:11" x14ac:dyDescent="0.35">
      <c r="A1403" s="3" t="s">
        <v>2840</v>
      </c>
      <c r="B1403" s="3">
        <v>9</v>
      </c>
      <c r="C1403" s="3">
        <v>16</v>
      </c>
      <c r="D1403" s="3" t="s">
        <v>2790</v>
      </c>
      <c r="E1403" s="4" t="s">
        <v>2841</v>
      </c>
      <c r="F1403" s="4" t="s">
        <v>11</v>
      </c>
      <c r="G1403" s="8">
        <v>4888115</v>
      </c>
      <c r="H1403" s="8">
        <v>4745619</v>
      </c>
      <c r="I1403" s="8">
        <v>-142496</v>
      </c>
      <c r="J1403" s="9">
        <v>-2.9000000000000001E-2</v>
      </c>
      <c r="K1403" t="s">
        <v>3254</v>
      </c>
    </row>
    <row r="1404" spans="1:11" x14ac:dyDescent="0.35">
      <c r="A1404" s="3" t="s">
        <v>1827</v>
      </c>
      <c r="B1404" s="3">
        <v>2</v>
      </c>
      <c r="C1404" s="3">
        <v>1</v>
      </c>
      <c r="D1404" s="3" t="s">
        <v>1739</v>
      </c>
      <c r="E1404" s="4" t="s">
        <v>1828</v>
      </c>
      <c r="F1404" s="4" t="s">
        <v>11</v>
      </c>
      <c r="G1404" s="8">
        <v>6826578</v>
      </c>
      <c r="H1404" s="8">
        <v>6684915</v>
      </c>
      <c r="I1404" s="8">
        <v>-141663</v>
      </c>
      <c r="J1404" s="9">
        <v>-2.1000000000000001E-2</v>
      </c>
      <c r="K1404" t="s">
        <v>3254</v>
      </c>
    </row>
    <row r="1405" spans="1:11" x14ac:dyDescent="0.35">
      <c r="A1405" s="3" t="s">
        <v>997</v>
      </c>
      <c r="B1405" s="3">
        <v>8</v>
      </c>
      <c r="C1405" s="3">
        <v>18</v>
      </c>
      <c r="D1405" s="3" t="s">
        <v>965</v>
      </c>
      <c r="E1405" s="4" t="s">
        <v>998</v>
      </c>
      <c r="F1405" s="4" t="s">
        <v>21</v>
      </c>
      <c r="G1405" s="8">
        <v>5628445</v>
      </c>
      <c r="H1405" s="8">
        <v>5488234</v>
      </c>
      <c r="I1405" s="8">
        <v>-140211</v>
      </c>
      <c r="J1405" s="9">
        <v>-2.5000000000000001E-2</v>
      </c>
      <c r="K1405" t="s">
        <v>3254</v>
      </c>
    </row>
    <row r="1406" spans="1:11" x14ac:dyDescent="0.35">
      <c r="A1406" s="3" t="s">
        <v>1813</v>
      </c>
      <c r="B1406" s="3">
        <v>2</v>
      </c>
      <c r="C1406" s="3">
        <v>1</v>
      </c>
      <c r="D1406" s="3" t="s">
        <v>1739</v>
      </c>
      <c r="E1406" s="4" t="s">
        <v>1814</v>
      </c>
      <c r="F1406" s="4" t="s">
        <v>11</v>
      </c>
      <c r="G1406" s="8">
        <v>3816003</v>
      </c>
      <c r="H1406" s="8">
        <v>3675807</v>
      </c>
      <c r="I1406" s="8">
        <v>-140196</v>
      </c>
      <c r="J1406" s="9">
        <v>-3.6999999999999998E-2</v>
      </c>
      <c r="K1406" t="s">
        <v>3254</v>
      </c>
    </row>
    <row r="1407" spans="1:11" x14ac:dyDescent="0.35">
      <c r="A1407" s="3" t="s">
        <v>2548</v>
      </c>
      <c r="B1407" s="3">
        <v>2</v>
      </c>
      <c r="C1407" s="3">
        <v>2</v>
      </c>
      <c r="D1407" s="3" t="s">
        <v>2492</v>
      </c>
      <c r="E1407" s="4" t="s">
        <v>2549</v>
      </c>
      <c r="F1407" s="4" t="s">
        <v>21</v>
      </c>
      <c r="G1407" s="8">
        <v>5722544</v>
      </c>
      <c r="H1407" s="8">
        <v>5583357</v>
      </c>
      <c r="I1407" s="8">
        <v>-139187</v>
      </c>
      <c r="J1407" s="9">
        <v>-2.4E-2</v>
      </c>
      <c r="K1407" t="s">
        <v>3254</v>
      </c>
    </row>
    <row r="1408" spans="1:11" x14ac:dyDescent="0.35">
      <c r="A1408" s="3" t="s">
        <v>682</v>
      </c>
      <c r="B1408" s="3">
        <v>27</v>
      </c>
      <c r="C1408" s="3">
        <v>31</v>
      </c>
      <c r="D1408" s="3" t="s">
        <v>672</v>
      </c>
      <c r="E1408" s="4" t="s">
        <v>683</v>
      </c>
      <c r="F1408" s="4" t="s">
        <v>14</v>
      </c>
      <c r="G1408" s="8">
        <v>3819884</v>
      </c>
      <c r="H1408" s="8">
        <v>3681116</v>
      </c>
      <c r="I1408" s="8">
        <v>-138768</v>
      </c>
      <c r="J1408" s="9">
        <v>-3.5999999999999997E-2</v>
      </c>
      <c r="K1408" t="s">
        <v>3254</v>
      </c>
    </row>
    <row r="1409" spans="1:11" x14ac:dyDescent="0.35">
      <c r="A1409" s="3" t="s">
        <v>159</v>
      </c>
      <c r="B1409" s="3">
        <v>27</v>
      </c>
      <c r="C1409" s="3">
        <v>32</v>
      </c>
      <c r="D1409" s="3" t="s">
        <v>121</v>
      </c>
      <c r="E1409" s="4" t="s">
        <v>160</v>
      </c>
      <c r="F1409" s="4" t="s">
        <v>21</v>
      </c>
      <c r="G1409" s="8">
        <v>5552848</v>
      </c>
      <c r="H1409" s="8">
        <v>5414795</v>
      </c>
      <c r="I1409" s="8">
        <v>-138053</v>
      </c>
      <c r="J1409" s="9">
        <v>-2.5000000000000001E-2</v>
      </c>
      <c r="K1409" t="s">
        <v>3254</v>
      </c>
    </row>
    <row r="1410" spans="1:11" x14ac:dyDescent="0.35">
      <c r="A1410" s="3" t="s">
        <v>800</v>
      </c>
      <c r="B1410" s="3">
        <v>31</v>
      </c>
      <c r="C1410" s="3">
        <v>50</v>
      </c>
      <c r="D1410" s="3" t="s">
        <v>770</v>
      </c>
      <c r="E1410" s="4" t="s">
        <v>801</v>
      </c>
      <c r="F1410" s="4" t="s">
        <v>21</v>
      </c>
      <c r="G1410" s="8">
        <v>5538200</v>
      </c>
      <c r="H1410" s="8">
        <v>5400764</v>
      </c>
      <c r="I1410" s="8">
        <v>-137436</v>
      </c>
      <c r="J1410" s="9">
        <v>-2.5000000000000001E-2</v>
      </c>
      <c r="K1410" t="s">
        <v>3254</v>
      </c>
    </row>
    <row r="1411" spans="1:11" x14ac:dyDescent="0.35">
      <c r="A1411" s="3" t="s">
        <v>1037</v>
      </c>
      <c r="B1411" s="3">
        <v>12</v>
      </c>
      <c r="C1411" s="3">
        <v>18</v>
      </c>
      <c r="D1411" s="3" t="s">
        <v>965</v>
      </c>
      <c r="E1411" s="4" t="s">
        <v>1038</v>
      </c>
      <c r="F1411" s="4" t="s">
        <v>11</v>
      </c>
      <c r="G1411" s="8">
        <v>6340172</v>
      </c>
      <c r="H1411" s="8">
        <v>6203250</v>
      </c>
      <c r="I1411" s="8">
        <v>-136922</v>
      </c>
      <c r="J1411" s="9">
        <v>-2.1999999999999999E-2</v>
      </c>
      <c r="K1411" t="s">
        <v>3254</v>
      </c>
    </row>
    <row r="1412" spans="1:11" x14ac:dyDescent="0.35">
      <c r="A1412" s="3" t="s">
        <v>774</v>
      </c>
      <c r="B1412" s="3">
        <v>31</v>
      </c>
      <c r="C1412" s="3">
        <v>50</v>
      </c>
      <c r="D1412" s="3" t="s">
        <v>770</v>
      </c>
      <c r="E1412" s="4" t="s">
        <v>775</v>
      </c>
      <c r="F1412" s="4" t="s">
        <v>21</v>
      </c>
      <c r="G1412" s="8">
        <v>6042755</v>
      </c>
      <c r="H1412" s="8">
        <v>5906877</v>
      </c>
      <c r="I1412" s="8">
        <v>-135878</v>
      </c>
      <c r="J1412" s="9">
        <v>-2.1999999999999999E-2</v>
      </c>
      <c r="K1412" t="s">
        <v>3254</v>
      </c>
    </row>
    <row r="1413" spans="1:11" x14ac:dyDescent="0.35">
      <c r="A1413" s="3" t="s">
        <v>501</v>
      </c>
      <c r="B1413" s="3">
        <v>2</v>
      </c>
      <c r="C1413" s="3">
        <v>3</v>
      </c>
      <c r="D1413" s="3" t="s">
        <v>491</v>
      </c>
      <c r="E1413" s="4" t="s">
        <v>502</v>
      </c>
      <c r="F1413" s="4" t="s">
        <v>11</v>
      </c>
      <c r="G1413" s="8">
        <v>5938637</v>
      </c>
      <c r="H1413" s="8">
        <v>5803461</v>
      </c>
      <c r="I1413" s="8">
        <v>-135176</v>
      </c>
      <c r="J1413" s="9">
        <v>-2.3E-2</v>
      </c>
      <c r="K1413" t="s">
        <v>3254</v>
      </c>
    </row>
    <row r="1414" spans="1:11" x14ac:dyDescent="0.35">
      <c r="A1414" s="3" t="s">
        <v>287</v>
      </c>
      <c r="B1414" s="3">
        <v>4</v>
      </c>
      <c r="C1414" s="3">
        <v>8</v>
      </c>
      <c r="D1414" s="3" t="s">
        <v>243</v>
      </c>
      <c r="E1414" s="4" t="s">
        <v>288</v>
      </c>
      <c r="F1414" s="4" t="s">
        <v>14</v>
      </c>
      <c r="G1414" s="8">
        <v>3261491</v>
      </c>
      <c r="H1414" s="8">
        <v>3128403</v>
      </c>
      <c r="I1414" s="8">
        <v>-133088</v>
      </c>
      <c r="J1414" s="9">
        <v>-4.1000000000000002E-2</v>
      </c>
      <c r="K1414" t="s">
        <v>3254</v>
      </c>
    </row>
    <row r="1415" spans="1:11" x14ac:dyDescent="0.35">
      <c r="A1415" s="3" t="s">
        <v>513</v>
      </c>
      <c r="B1415" s="3">
        <v>2</v>
      </c>
      <c r="C1415" s="3">
        <v>3</v>
      </c>
      <c r="D1415" s="3" t="s">
        <v>491</v>
      </c>
      <c r="E1415" s="4" t="s">
        <v>514</v>
      </c>
      <c r="F1415" s="4" t="s">
        <v>11</v>
      </c>
      <c r="G1415" s="8">
        <v>4564371</v>
      </c>
      <c r="H1415" s="8">
        <v>4432177</v>
      </c>
      <c r="I1415" s="8">
        <v>-132194</v>
      </c>
      <c r="J1415" s="9">
        <v>-2.9000000000000001E-2</v>
      </c>
      <c r="K1415" t="s">
        <v>3254</v>
      </c>
    </row>
    <row r="1416" spans="1:11" x14ac:dyDescent="0.35">
      <c r="A1416" s="3" t="s">
        <v>1306</v>
      </c>
      <c r="B1416" s="3">
        <v>15</v>
      </c>
      <c r="C1416" s="3">
        <v>39</v>
      </c>
      <c r="D1416" s="3" t="s">
        <v>1268</v>
      </c>
      <c r="E1416" s="4" t="s">
        <v>1307</v>
      </c>
      <c r="F1416" s="4" t="s">
        <v>11</v>
      </c>
      <c r="G1416" s="8">
        <v>3993311</v>
      </c>
      <c r="H1416" s="8">
        <v>3862455</v>
      </c>
      <c r="I1416" s="8">
        <v>-130856</v>
      </c>
      <c r="J1416" s="9">
        <v>-3.3000000000000002E-2</v>
      </c>
      <c r="K1416" t="s">
        <v>3254</v>
      </c>
    </row>
    <row r="1417" spans="1:11" x14ac:dyDescent="0.35">
      <c r="A1417" s="3" t="s">
        <v>1624</v>
      </c>
      <c r="B1417" s="3">
        <v>30</v>
      </c>
      <c r="C1417" s="3">
        <v>25</v>
      </c>
      <c r="D1417" s="3" t="s">
        <v>1592</v>
      </c>
      <c r="E1417" s="4" t="s">
        <v>1625</v>
      </c>
      <c r="F1417" s="4" t="s">
        <v>21</v>
      </c>
      <c r="G1417" s="8">
        <v>6218371</v>
      </c>
      <c r="H1417" s="8">
        <v>6089741</v>
      </c>
      <c r="I1417" s="8">
        <v>-128630</v>
      </c>
      <c r="J1417" s="9">
        <v>-2.1000000000000001E-2</v>
      </c>
      <c r="K1417" t="s">
        <v>3254</v>
      </c>
    </row>
    <row r="1418" spans="1:11" x14ac:dyDescent="0.35">
      <c r="A1418" s="3" t="s">
        <v>428</v>
      </c>
      <c r="B1418" s="3">
        <v>23</v>
      </c>
      <c r="C1418" s="3">
        <v>42</v>
      </c>
      <c r="D1418" s="3" t="s">
        <v>352</v>
      </c>
      <c r="E1418" s="4" t="s">
        <v>429</v>
      </c>
      <c r="F1418" s="4" t="s">
        <v>21</v>
      </c>
      <c r="G1418" s="8">
        <v>5236733</v>
      </c>
      <c r="H1418" s="8">
        <v>5110727</v>
      </c>
      <c r="I1418" s="8">
        <v>-126006</v>
      </c>
      <c r="J1418" s="9">
        <v>-2.4E-2</v>
      </c>
      <c r="K1418" t="s">
        <v>3254</v>
      </c>
    </row>
    <row r="1419" spans="1:11" x14ac:dyDescent="0.35">
      <c r="A1419" s="3" t="s">
        <v>1896</v>
      </c>
      <c r="B1419" s="3">
        <v>23</v>
      </c>
      <c r="C1419" s="3">
        <v>41</v>
      </c>
      <c r="D1419" s="3" t="s">
        <v>1834</v>
      </c>
      <c r="E1419" s="4" t="s">
        <v>1897</v>
      </c>
      <c r="F1419" s="4" t="s">
        <v>21</v>
      </c>
      <c r="G1419" s="8">
        <v>3601159</v>
      </c>
      <c r="H1419" s="8">
        <v>3475175</v>
      </c>
      <c r="I1419" s="8">
        <v>-125984</v>
      </c>
      <c r="J1419" s="9">
        <v>-3.5000000000000003E-2</v>
      </c>
      <c r="K1419" t="s">
        <v>3254</v>
      </c>
    </row>
    <row r="1420" spans="1:11" x14ac:dyDescent="0.35">
      <c r="A1420" s="3" t="s">
        <v>2844</v>
      </c>
      <c r="B1420" s="3">
        <v>9</v>
      </c>
      <c r="C1420" s="3">
        <v>16</v>
      </c>
      <c r="D1420" s="3" t="s">
        <v>2790</v>
      </c>
      <c r="E1420" s="4" t="s">
        <v>2845</v>
      </c>
      <c r="F1420" s="4" t="s">
        <v>29</v>
      </c>
      <c r="G1420" s="8">
        <v>2955722</v>
      </c>
      <c r="H1420" s="8">
        <v>2831582</v>
      </c>
      <c r="I1420" s="8">
        <v>-124140</v>
      </c>
      <c r="J1420" s="9">
        <v>-4.2000000000000003E-2</v>
      </c>
      <c r="K1420" t="s">
        <v>3254</v>
      </c>
    </row>
    <row r="1421" spans="1:11" x14ac:dyDescent="0.35">
      <c r="A1421" s="3" t="s">
        <v>1496</v>
      </c>
      <c r="B1421" s="3">
        <v>17</v>
      </c>
      <c r="C1421" s="3">
        <v>40</v>
      </c>
      <c r="D1421" s="3" t="s">
        <v>1486</v>
      </c>
      <c r="E1421" s="4" t="s">
        <v>1497</v>
      </c>
      <c r="F1421" s="4" t="s">
        <v>11</v>
      </c>
      <c r="G1421" s="8">
        <v>6502993</v>
      </c>
      <c r="H1421" s="8">
        <v>6379654</v>
      </c>
      <c r="I1421" s="8">
        <v>-123339</v>
      </c>
      <c r="J1421" s="9">
        <v>-1.9E-2</v>
      </c>
      <c r="K1421" t="s">
        <v>3254</v>
      </c>
    </row>
    <row r="1422" spans="1:11" x14ac:dyDescent="0.35">
      <c r="A1422" s="3" t="s">
        <v>2276</v>
      </c>
      <c r="B1422" s="3">
        <v>13</v>
      </c>
      <c r="C1422" s="3">
        <v>33</v>
      </c>
      <c r="D1422" s="3" t="s">
        <v>2277</v>
      </c>
      <c r="E1422" s="4" t="s">
        <v>2278</v>
      </c>
      <c r="F1422" s="4" t="s">
        <v>11</v>
      </c>
      <c r="G1422" s="8">
        <v>8123612</v>
      </c>
      <c r="H1422" s="8">
        <v>8001816</v>
      </c>
      <c r="I1422" s="8">
        <v>-121796</v>
      </c>
      <c r="J1422" s="9">
        <v>-1.4999999999999999E-2</v>
      </c>
      <c r="K1422" t="s">
        <v>3254</v>
      </c>
    </row>
    <row r="1423" spans="1:11" x14ac:dyDescent="0.35">
      <c r="A1423" s="3" t="s">
        <v>2184</v>
      </c>
      <c r="B1423" s="3">
        <v>16</v>
      </c>
      <c r="C1423" s="3">
        <v>36</v>
      </c>
      <c r="D1423" s="3" t="s">
        <v>2128</v>
      </c>
      <c r="E1423" s="5" t="s">
        <v>2185</v>
      </c>
      <c r="F1423" s="4" t="s">
        <v>14</v>
      </c>
      <c r="G1423" s="8">
        <v>3061768</v>
      </c>
      <c r="H1423" s="8">
        <v>2940918</v>
      </c>
      <c r="I1423" s="8">
        <v>-120850</v>
      </c>
      <c r="J1423" s="9">
        <v>-3.9E-2</v>
      </c>
      <c r="K1423" t="s">
        <v>3254</v>
      </c>
    </row>
    <row r="1424" spans="1:11" x14ac:dyDescent="0.35">
      <c r="A1424" s="3" t="s">
        <v>1310</v>
      </c>
      <c r="B1424" s="3">
        <v>15</v>
      </c>
      <c r="C1424" s="3">
        <v>39</v>
      </c>
      <c r="D1424" s="3" t="s">
        <v>1268</v>
      </c>
      <c r="E1424" s="4" t="s">
        <v>1311</v>
      </c>
      <c r="F1424" s="4" t="s">
        <v>21</v>
      </c>
      <c r="G1424" s="8">
        <v>2826164</v>
      </c>
      <c r="H1424" s="8">
        <v>2711087</v>
      </c>
      <c r="I1424" s="8">
        <v>-115077</v>
      </c>
      <c r="J1424" s="9">
        <v>-4.1000000000000002E-2</v>
      </c>
      <c r="K1424" t="s">
        <v>3254</v>
      </c>
    </row>
    <row r="1425" spans="1:11" x14ac:dyDescent="0.35">
      <c r="A1425" s="3" t="s">
        <v>829</v>
      </c>
      <c r="B1425" s="3">
        <v>6</v>
      </c>
      <c r="C1425" s="3">
        <v>10</v>
      </c>
      <c r="D1425" s="3" t="s">
        <v>813</v>
      </c>
      <c r="E1425" s="4" t="s">
        <v>830</v>
      </c>
      <c r="F1425" s="4" t="s">
        <v>11</v>
      </c>
      <c r="G1425" s="8">
        <v>6182365</v>
      </c>
      <c r="H1425" s="8">
        <v>6070996</v>
      </c>
      <c r="I1425" s="8">
        <v>-111369</v>
      </c>
      <c r="J1425" s="9">
        <v>-1.7999999999999999E-2</v>
      </c>
      <c r="K1425" t="s">
        <v>3254</v>
      </c>
    </row>
    <row r="1426" spans="1:11" x14ac:dyDescent="0.35">
      <c r="A1426" s="3" t="s">
        <v>1769</v>
      </c>
      <c r="B1426" s="3">
        <v>2</v>
      </c>
      <c r="C1426" s="3">
        <v>1</v>
      </c>
      <c r="D1426" s="3" t="s">
        <v>1739</v>
      </c>
      <c r="E1426" s="4" t="s">
        <v>1770</v>
      </c>
      <c r="F1426" s="4" t="s">
        <v>11</v>
      </c>
      <c r="G1426" s="8">
        <v>4564926</v>
      </c>
      <c r="H1426" s="8">
        <v>4454648</v>
      </c>
      <c r="I1426" s="8">
        <v>-110278</v>
      </c>
      <c r="J1426" s="9">
        <v>-2.4E-2</v>
      </c>
      <c r="K1426" t="s">
        <v>3254</v>
      </c>
    </row>
    <row r="1427" spans="1:11" x14ac:dyDescent="0.35">
      <c r="A1427" s="3" t="s">
        <v>3034</v>
      </c>
      <c r="B1427" s="3">
        <v>21</v>
      </c>
      <c r="C1427" s="3">
        <v>48</v>
      </c>
      <c r="D1427" s="3" t="s">
        <v>3021</v>
      </c>
      <c r="E1427" s="4" t="s">
        <v>3035</v>
      </c>
      <c r="F1427" s="4" t="s">
        <v>11</v>
      </c>
      <c r="G1427" s="8">
        <v>10285151</v>
      </c>
      <c r="H1427" s="8">
        <v>10176812</v>
      </c>
      <c r="I1427" s="8">
        <v>-108339</v>
      </c>
      <c r="J1427" s="9">
        <v>-1.0999999999999999E-2</v>
      </c>
      <c r="K1427" t="s">
        <v>3254</v>
      </c>
    </row>
    <row r="1428" spans="1:11" x14ac:dyDescent="0.35">
      <c r="A1428" s="3" t="s">
        <v>1243</v>
      </c>
      <c r="B1428" s="3">
        <v>24</v>
      </c>
      <c r="C1428" s="3">
        <v>34</v>
      </c>
      <c r="D1428" s="3" t="s">
        <v>1194</v>
      </c>
      <c r="E1428" s="4" t="s">
        <v>1244</v>
      </c>
      <c r="F1428" s="4" t="s">
        <v>21</v>
      </c>
      <c r="G1428" s="8">
        <v>10916923</v>
      </c>
      <c r="H1428" s="8">
        <v>10810900</v>
      </c>
      <c r="I1428" s="8">
        <v>-106023</v>
      </c>
      <c r="J1428" s="9">
        <v>-0.01</v>
      </c>
      <c r="K1428" t="s">
        <v>3254</v>
      </c>
    </row>
    <row r="1429" spans="1:11" x14ac:dyDescent="0.35">
      <c r="A1429" s="3" t="s">
        <v>1659</v>
      </c>
      <c r="B1429" s="3">
        <v>26</v>
      </c>
      <c r="C1429" s="3">
        <v>23</v>
      </c>
      <c r="D1429" s="3" t="s">
        <v>1633</v>
      </c>
      <c r="E1429" s="4" t="s">
        <v>1660</v>
      </c>
      <c r="F1429" s="4" t="s">
        <v>21</v>
      </c>
      <c r="G1429" s="8">
        <v>3666336</v>
      </c>
      <c r="H1429" s="8">
        <v>3560741</v>
      </c>
      <c r="I1429" s="8">
        <v>-105595</v>
      </c>
      <c r="J1429" s="9">
        <v>-2.9000000000000001E-2</v>
      </c>
      <c r="K1429" t="s">
        <v>3254</v>
      </c>
    </row>
    <row r="1430" spans="1:11" x14ac:dyDescent="0.35">
      <c r="A1430" s="3" t="s">
        <v>690</v>
      </c>
      <c r="B1430" s="3">
        <v>27</v>
      </c>
      <c r="C1430" s="3">
        <v>31</v>
      </c>
      <c r="D1430" s="3" t="s">
        <v>672</v>
      </c>
      <c r="E1430" s="4" t="s">
        <v>691</v>
      </c>
      <c r="F1430" s="4" t="s">
        <v>26</v>
      </c>
      <c r="G1430" s="8">
        <v>8070690</v>
      </c>
      <c r="H1430" s="8">
        <v>7965601</v>
      </c>
      <c r="I1430" s="8">
        <v>-105089</v>
      </c>
      <c r="J1430" s="9">
        <v>-1.2999999999999999E-2</v>
      </c>
      <c r="K1430" t="s">
        <v>3254</v>
      </c>
    </row>
    <row r="1431" spans="1:11" x14ac:dyDescent="0.35">
      <c r="A1431" s="3" t="s">
        <v>2518</v>
      </c>
      <c r="B1431" s="3">
        <v>2</v>
      </c>
      <c r="C1431" s="3">
        <v>2</v>
      </c>
      <c r="D1431" s="3" t="s">
        <v>2492</v>
      </c>
      <c r="E1431" s="4" t="s">
        <v>2519</v>
      </c>
      <c r="F1431" s="4" t="s">
        <v>11</v>
      </c>
      <c r="G1431" s="8">
        <v>5847428</v>
      </c>
      <c r="H1431" s="8">
        <v>5743068</v>
      </c>
      <c r="I1431" s="8">
        <v>-104360</v>
      </c>
      <c r="J1431" s="9">
        <v>-1.7999999999999999E-2</v>
      </c>
      <c r="K1431" t="s">
        <v>3254</v>
      </c>
    </row>
    <row r="1432" spans="1:11" x14ac:dyDescent="0.35">
      <c r="A1432" s="3" t="s">
        <v>92</v>
      </c>
      <c r="B1432" s="3">
        <v>28</v>
      </c>
      <c r="C1432" s="3">
        <v>28</v>
      </c>
      <c r="D1432" s="3" t="s">
        <v>58</v>
      </c>
      <c r="E1432" s="4" t="s">
        <v>93</v>
      </c>
      <c r="F1432" s="4" t="s">
        <v>14</v>
      </c>
      <c r="G1432" s="8">
        <v>4958281</v>
      </c>
      <c r="H1432" s="8">
        <v>4855464</v>
      </c>
      <c r="I1432" s="8">
        <v>-102817</v>
      </c>
      <c r="J1432" s="9">
        <v>-2.1000000000000001E-2</v>
      </c>
      <c r="K1432" t="s">
        <v>3254</v>
      </c>
    </row>
    <row r="1433" spans="1:11" x14ac:dyDescent="0.35">
      <c r="A1433" s="3" t="s">
        <v>2291</v>
      </c>
      <c r="B1433" s="3">
        <v>13</v>
      </c>
      <c r="C1433" s="3">
        <v>33</v>
      </c>
      <c r="D1433" s="3" t="s">
        <v>2277</v>
      </c>
      <c r="E1433" s="4" t="s">
        <v>2292</v>
      </c>
      <c r="F1433" s="4" t="s">
        <v>21</v>
      </c>
      <c r="G1433" s="8">
        <v>6022096</v>
      </c>
      <c r="H1433" s="8">
        <v>5919426</v>
      </c>
      <c r="I1433" s="8">
        <v>-102670</v>
      </c>
      <c r="J1433" s="9">
        <v>-1.7000000000000001E-2</v>
      </c>
      <c r="K1433" t="s">
        <v>3254</v>
      </c>
    </row>
    <row r="1434" spans="1:11" x14ac:dyDescent="0.35">
      <c r="A1434" s="3" t="s">
        <v>2166</v>
      </c>
      <c r="B1434" s="3">
        <v>16</v>
      </c>
      <c r="C1434" s="3">
        <v>36</v>
      </c>
      <c r="D1434" s="3" t="s">
        <v>2128</v>
      </c>
      <c r="E1434" s="4" t="s">
        <v>2167</v>
      </c>
      <c r="F1434" s="4" t="s">
        <v>21</v>
      </c>
      <c r="G1434" s="8">
        <v>2151737</v>
      </c>
      <c r="H1434" s="8">
        <v>2049404</v>
      </c>
      <c r="I1434" s="8">
        <v>-102333</v>
      </c>
      <c r="J1434" s="9">
        <v>-4.8000000000000001E-2</v>
      </c>
      <c r="K1434" t="s">
        <v>3254</v>
      </c>
    </row>
    <row r="1435" spans="1:11" x14ac:dyDescent="0.35">
      <c r="A1435" s="3" t="s">
        <v>3016</v>
      </c>
      <c r="B1435" s="3">
        <v>75</v>
      </c>
      <c r="C1435" s="3">
        <v>13</v>
      </c>
      <c r="D1435" s="3" t="s">
        <v>2940</v>
      </c>
      <c r="E1435" s="4" t="s">
        <v>3017</v>
      </c>
      <c r="F1435" s="4" t="s">
        <v>434</v>
      </c>
      <c r="G1435" s="8">
        <v>14477223</v>
      </c>
      <c r="H1435" s="8">
        <v>14375682</v>
      </c>
      <c r="I1435" s="8">
        <v>-101541</v>
      </c>
      <c r="J1435" s="9">
        <v>-7.0000000000000001E-3</v>
      </c>
      <c r="K1435" t="s">
        <v>3254</v>
      </c>
    </row>
    <row r="1436" spans="1:11" x14ac:dyDescent="0.35">
      <c r="A1436" s="3" t="s">
        <v>2796</v>
      </c>
      <c r="B1436" s="3">
        <v>9</v>
      </c>
      <c r="C1436" s="3">
        <v>16</v>
      </c>
      <c r="D1436" s="3" t="s">
        <v>2790</v>
      </c>
      <c r="E1436" s="4" t="s">
        <v>2797</v>
      </c>
      <c r="F1436" s="4" t="s">
        <v>11</v>
      </c>
      <c r="G1436" s="8">
        <v>5892750</v>
      </c>
      <c r="H1436" s="8">
        <v>5791245</v>
      </c>
      <c r="I1436" s="8">
        <v>-101505</v>
      </c>
      <c r="J1436" s="9">
        <v>-1.7000000000000001E-2</v>
      </c>
      <c r="K1436" t="s">
        <v>3254</v>
      </c>
    </row>
    <row r="1437" spans="1:11" x14ac:dyDescent="0.35">
      <c r="A1437" s="3" t="s">
        <v>3145</v>
      </c>
      <c r="B1437" s="3">
        <v>30</v>
      </c>
      <c r="C1437" s="3">
        <v>26</v>
      </c>
      <c r="D1437" s="3" t="s">
        <v>3121</v>
      </c>
      <c r="E1437" s="4" t="s">
        <v>3146</v>
      </c>
      <c r="F1437" s="4" t="s">
        <v>11</v>
      </c>
      <c r="G1437" s="8">
        <v>7758627</v>
      </c>
      <c r="H1437" s="8">
        <v>7659166</v>
      </c>
      <c r="I1437" s="8">
        <v>-99461</v>
      </c>
      <c r="J1437" s="9">
        <v>-1.2999999999999999E-2</v>
      </c>
      <c r="K1437" t="s">
        <v>3254</v>
      </c>
    </row>
    <row r="1438" spans="1:11" x14ac:dyDescent="0.35">
      <c r="A1438" s="3" t="s">
        <v>275</v>
      </c>
      <c r="B1438" s="3">
        <v>4</v>
      </c>
      <c r="C1438" s="3">
        <v>8</v>
      </c>
      <c r="D1438" s="3" t="s">
        <v>243</v>
      </c>
      <c r="E1438" s="4" t="s">
        <v>276</v>
      </c>
      <c r="F1438" s="4" t="s">
        <v>21</v>
      </c>
      <c r="G1438" s="8">
        <v>8419501</v>
      </c>
      <c r="H1438" s="8">
        <v>8321396</v>
      </c>
      <c r="I1438" s="8">
        <v>-98105</v>
      </c>
      <c r="J1438" s="9">
        <v>-1.2E-2</v>
      </c>
      <c r="K1438" t="s">
        <v>3254</v>
      </c>
    </row>
    <row r="1439" spans="1:11" x14ac:dyDescent="0.35">
      <c r="A1439" s="3" t="s">
        <v>511</v>
      </c>
      <c r="B1439" s="3">
        <v>2</v>
      </c>
      <c r="C1439" s="3">
        <v>3</v>
      </c>
      <c r="D1439" s="3" t="s">
        <v>491</v>
      </c>
      <c r="E1439" s="4" t="s">
        <v>512</v>
      </c>
      <c r="F1439" s="4" t="s">
        <v>11</v>
      </c>
      <c r="G1439" s="8">
        <v>3579374</v>
      </c>
      <c r="H1439" s="8">
        <v>3483931</v>
      </c>
      <c r="I1439" s="8">
        <v>-95443</v>
      </c>
      <c r="J1439" s="9">
        <v>-2.7E-2</v>
      </c>
      <c r="K1439" t="s">
        <v>3254</v>
      </c>
    </row>
    <row r="1440" spans="1:11" x14ac:dyDescent="0.35">
      <c r="A1440" s="3" t="s">
        <v>1461</v>
      </c>
      <c r="B1440" s="3">
        <v>17</v>
      </c>
      <c r="C1440" s="3">
        <v>35</v>
      </c>
      <c r="D1440" s="3" t="s">
        <v>1421</v>
      </c>
      <c r="E1440" s="4" t="s">
        <v>1462</v>
      </c>
      <c r="F1440" s="4" t="s">
        <v>14</v>
      </c>
      <c r="G1440" s="8">
        <v>2497024</v>
      </c>
      <c r="H1440" s="8">
        <v>2402078</v>
      </c>
      <c r="I1440" s="8">
        <v>-94946</v>
      </c>
      <c r="J1440" s="9">
        <v>-3.7999999999999999E-2</v>
      </c>
      <c r="K1440" t="s">
        <v>3254</v>
      </c>
    </row>
    <row r="1441" spans="1:11" x14ac:dyDescent="0.35">
      <c r="A1441" s="3" t="s">
        <v>311</v>
      </c>
      <c r="B1441" s="3">
        <v>7</v>
      </c>
      <c r="C1441" s="3">
        <v>8</v>
      </c>
      <c r="D1441" s="3" t="s">
        <v>243</v>
      </c>
      <c r="E1441" s="4" t="s">
        <v>312</v>
      </c>
      <c r="F1441" s="4" t="s">
        <v>11</v>
      </c>
      <c r="G1441" s="8">
        <v>4395156</v>
      </c>
      <c r="H1441" s="8">
        <v>4300222</v>
      </c>
      <c r="I1441" s="8">
        <v>-94934</v>
      </c>
      <c r="J1441" s="9">
        <v>-2.1999999999999999E-2</v>
      </c>
      <c r="K1441" t="s">
        <v>3254</v>
      </c>
    </row>
    <row r="1442" spans="1:11" x14ac:dyDescent="0.35">
      <c r="A1442" s="3" t="s">
        <v>1821</v>
      </c>
      <c r="B1442" s="3">
        <v>2</v>
      </c>
      <c r="C1442" s="3">
        <v>1</v>
      </c>
      <c r="D1442" s="3" t="s">
        <v>1739</v>
      </c>
      <c r="E1442" s="4" t="s">
        <v>1822</v>
      </c>
      <c r="F1442" s="4" t="s">
        <v>11</v>
      </c>
      <c r="G1442" s="8">
        <v>3728966</v>
      </c>
      <c r="H1442" s="8">
        <v>3641928</v>
      </c>
      <c r="I1442" s="8">
        <v>-87038</v>
      </c>
      <c r="J1442" s="9">
        <v>-2.3E-2</v>
      </c>
      <c r="K1442" t="s">
        <v>3254</v>
      </c>
    </row>
    <row r="1443" spans="1:11" x14ac:dyDescent="0.35">
      <c r="A1443" s="3" t="s">
        <v>1349</v>
      </c>
      <c r="B1443" s="3">
        <v>31</v>
      </c>
      <c r="C1443" s="3">
        <v>49</v>
      </c>
      <c r="D1443" s="3" t="s">
        <v>1325</v>
      </c>
      <c r="E1443" s="4" t="s">
        <v>1350</v>
      </c>
      <c r="F1443" s="4" t="s">
        <v>21</v>
      </c>
      <c r="G1443" s="8">
        <v>8376860</v>
      </c>
      <c r="H1443" s="8">
        <v>8290351</v>
      </c>
      <c r="I1443" s="8">
        <v>-86509</v>
      </c>
      <c r="J1443" s="9">
        <v>-0.01</v>
      </c>
      <c r="K1443" t="s">
        <v>3254</v>
      </c>
    </row>
    <row r="1444" spans="1:11" x14ac:dyDescent="0.35">
      <c r="A1444" s="3" t="s">
        <v>214</v>
      </c>
      <c r="B1444" s="3">
        <v>15</v>
      </c>
      <c r="C1444" s="3">
        <v>38</v>
      </c>
      <c r="D1444" s="3" t="s">
        <v>180</v>
      </c>
      <c r="E1444" s="5" t="s">
        <v>215</v>
      </c>
      <c r="F1444" s="4" t="s">
        <v>21</v>
      </c>
      <c r="G1444" s="8">
        <v>2859179</v>
      </c>
      <c r="H1444" s="8">
        <v>2772843</v>
      </c>
      <c r="I1444" s="8">
        <v>-86336</v>
      </c>
      <c r="J1444" s="9">
        <v>-0.03</v>
      </c>
      <c r="K1444" t="s">
        <v>3254</v>
      </c>
    </row>
    <row r="1445" spans="1:11" x14ac:dyDescent="0.35">
      <c r="A1445" s="3" t="s">
        <v>1072</v>
      </c>
      <c r="B1445" s="3">
        <v>10</v>
      </c>
      <c r="C1445" s="3">
        <v>15</v>
      </c>
      <c r="D1445" s="3" t="s">
        <v>1040</v>
      </c>
      <c r="E1445" s="4" t="s">
        <v>1073</v>
      </c>
      <c r="F1445" s="4" t="s">
        <v>14</v>
      </c>
      <c r="G1445" s="8">
        <v>3821286</v>
      </c>
      <c r="H1445" s="8">
        <v>3735317</v>
      </c>
      <c r="I1445" s="8">
        <v>-85969</v>
      </c>
      <c r="J1445" s="9">
        <v>-2.1999999999999999E-2</v>
      </c>
      <c r="K1445" t="s">
        <v>3254</v>
      </c>
    </row>
    <row r="1446" spans="1:11" x14ac:dyDescent="0.35">
      <c r="A1446" s="3" t="s">
        <v>2089</v>
      </c>
      <c r="B1446" s="3">
        <v>23</v>
      </c>
      <c r="C1446" s="3">
        <v>37</v>
      </c>
      <c r="D1446" s="3" t="s">
        <v>2035</v>
      </c>
      <c r="E1446" s="4" t="s">
        <v>2090</v>
      </c>
      <c r="F1446" s="4" t="s">
        <v>21</v>
      </c>
      <c r="G1446" s="8">
        <v>5154202</v>
      </c>
      <c r="H1446" s="8">
        <v>5068249</v>
      </c>
      <c r="I1446" s="8">
        <v>-85953</v>
      </c>
      <c r="J1446" s="9">
        <v>-1.7000000000000001E-2</v>
      </c>
      <c r="K1446" t="s">
        <v>3254</v>
      </c>
    </row>
    <row r="1447" spans="1:11" x14ac:dyDescent="0.35">
      <c r="A1447" s="3" t="s">
        <v>706</v>
      </c>
      <c r="B1447" s="3">
        <v>29</v>
      </c>
      <c r="C1447" s="3">
        <v>31</v>
      </c>
      <c r="D1447" s="3" t="s">
        <v>672</v>
      </c>
      <c r="E1447" s="4" t="s">
        <v>707</v>
      </c>
      <c r="F1447" s="4" t="s">
        <v>14</v>
      </c>
      <c r="G1447" s="8">
        <v>4453205</v>
      </c>
      <c r="H1447" s="8">
        <v>4367949</v>
      </c>
      <c r="I1447" s="8">
        <v>-85256</v>
      </c>
      <c r="J1447" s="9">
        <v>-1.9E-2</v>
      </c>
      <c r="K1447" t="s">
        <v>3254</v>
      </c>
    </row>
    <row r="1448" spans="1:11" x14ac:dyDescent="0.35">
      <c r="A1448" s="3" t="s">
        <v>3081</v>
      </c>
      <c r="B1448" s="3">
        <v>29</v>
      </c>
      <c r="C1448" s="3">
        <v>27</v>
      </c>
      <c r="D1448" s="3" t="s">
        <v>3067</v>
      </c>
      <c r="E1448" s="4" t="s">
        <v>3082</v>
      </c>
      <c r="F1448" s="4" t="s">
        <v>29</v>
      </c>
      <c r="G1448" s="8">
        <v>5801087</v>
      </c>
      <c r="H1448" s="8">
        <v>5716581</v>
      </c>
      <c r="I1448" s="8">
        <v>-84506</v>
      </c>
      <c r="J1448" s="9">
        <v>-1.4999999999999999E-2</v>
      </c>
      <c r="K1448" t="s">
        <v>3254</v>
      </c>
    </row>
    <row r="1449" spans="1:11" x14ac:dyDescent="0.35">
      <c r="A1449" s="3" t="s">
        <v>2091</v>
      </c>
      <c r="B1449" s="3">
        <v>23</v>
      </c>
      <c r="C1449" s="3">
        <v>37</v>
      </c>
      <c r="D1449" s="3" t="s">
        <v>2035</v>
      </c>
      <c r="E1449" s="4" t="s">
        <v>2092</v>
      </c>
      <c r="F1449" s="4" t="s">
        <v>26</v>
      </c>
      <c r="G1449" s="8">
        <v>5997485</v>
      </c>
      <c r="H1449" s="8">
        <v>5915563</v>
      </c>
      <c r="I1449" s="8">
        <v>-81922</v>
      </c>
      <c r="J1449" s="9">
        <v>-1.4E-2</v>
      </c>
      <c r="K1449" t="s">
        <v>3254</v>
      </c>
    </row>
    <row r="1450" spans="1:11" x14ac:dyDescent="0.35">
      <c r="A1450" s="3" t="s">
        <v>561</v>
      </c>
      <c r="B1450" s="3">
        <v>2</v>
      </c>
      <c r="C1450" s="3">
        <v>3</v>
      </c>
      <c r="D1450" s="3" t="s">
        <v>491</v>
      </c>
      <c r="E1450" s="4" t="s">
        <v>562</v>
      </c>
      <c r="F1450" s="4" t="s">
        <v>11</v>
      </c>
      <c r="G1450" s="8">
        <v>19316376</v>
      </c>
      <c r="H1450" s="8">
        <v>19237638</v>
      </c>
      <c r="I1450" s="8">
        <v>-78738</v>
      </c>
      <c r="J1450" s="9">
        <v>-4.0000000000000001E-3</v>
      </c>
      <c r="K1450" t="s">
        <v>3254</v>
      </c>
    </row>
    <row r="1451" spans="1:11" x14ac:dyDescent="0.35">
      <c r="A1451" s="3" t="s">
        <v>1112</v>
      </c>
      <c r="B1451" s="3">
        <v>12</v>
      </c>
      <c r="C1451" s="3">
        <v>15</v>
      </c>
      <c r="D1451" s="3" t="s">
        <v>1040</v>
      </c>
      <c r="E1451" s="4" t="s">
        <v>1113</v>
      </c>
      <c r="F1451" s="4" t="s">
        <v>14</v>
      </c>
      <c r="G1451" s="8">
        <v>4144375</v>
      </c>
      <c r="H1451" s="8">
        <v>4065898</v>
      </c>
      <c r="I1451" s="8">
        <v>-78477</v>
      </c>
      <c r="J1451" s="9">
        <v>-1.9E-2</v>
      </c>
      <c r="K1451" t="s">
        <v>3254</v>
      </c>
    </row>
    <row r="1452" spans="1:11" x14ac:dyDescent="0.35">
      <c r="A1452" s="3" t="s">
        <v>141</v>
      </c>
      <c r="B1452" s="3">
        <v>27</v>
      </c>
      <c r="C1452" s="3">
        <v>32</v>
      </c>
      <c r="D1452" s="3" t="s">
        <v>121</v>
      </c>
      <c r="E1452" s="4" t="s">
        <v>142</v>
      </c>
      <c r="F1452" s="4" t="s">
        <v>21</v>
      </c>
      <c r="G1452" s="8">
        <v>6336436</v>
      </c>
      <c r="H1452" s="8">
        <v>6258587</v>
      </c>
      <c r="I1452" s="8">
        <v>-77849</v>
      </c>
      <c r="J1452" s="9">
        <v>-1.2E-2</v>
      </c>
      <c r="K1452" t="s">
        <v>3254</v>
      </c>
    </row>
    <row r="1453" spans="1:11" x14ac:dyDescent="0.35">
      <c r="A1453" s="3" t="s">
        <v>1929</v>
      </c>
      <c r="B1453" s="3">
        <v>2</v>
      </c>
      <c r="C1453" s="3">
        <v>5</v>
      </c>
      <c r="D1453" s="3" t="s">
        <v>1907</v>
      </c>
      <c r="E1453" s="4" t="s">
        <v>1930</v>
      </c>
      <c r="F1453" s="4" t="s">
        <v>26</v>
      </c>
      <c r="G1453" s="8">
        <v>7593688</v>
      </c>
      <c r="H1453" s="8">
        <v>7518422</v>
      </c>
      <c r="I1453" s="8">
        <v>-75266</v>
      </c>
      <c r="J1453" s="9">
        <v>-0.01</v>
      </c>
      <c r="K1453" t="s">
        <v>3254</v>
      </c>
    </row>
    <row r="1454" spans="1:11" x14ac:dyDescent="0.35">
      <c r="A1454" s="3" t="s">
        <v>2194</v>
      </c>
      <c r="B1454" s="3">
        <v>17</v>
      </c>
      <c r="C1454" s="3">
        <v>36</v>
      </c>
      <c r="D1454" s="3" t="s">
        <v>2128</v>
      </c>
      <c r="E1454" s="4" t="s">
        <v>2195</v>
      </c>
      <c r="F1454" s="4" t="s">
        <v>11</v>
      </c>
      <c r="G1454" s="8">
        <v>6102638</v>
      </c>
      <c r="H1454" s="8">
        <v>6028807</v>
      </c>
      <c r="I1454" s="8">
        <v>-73831</v>
      </c>
      <c r="J1454" s="9">
        <v>-1.2E-2</v>
      </c>
      <c r="K1454" t="s">
        <v>3254</v>
      </c>
    </row>
    <row r="1455" spans="1:11" x14ac:dyDescent="0.35">
      <c r="A1455" s="3" t="s">
        <v>1259</v>
      </c>
      <c r="B1455" s="3">
        <v>32</v>
      </c>
      <c r="C1455" s="3">
        <v>34</v>
      </c>
      <c r="D1455" s="3" t="s">
        <v>1194</v>
      </c>
      <c r="E1455" s="4" t="s">
        <v>1260</v>
      </c>
      <c r="F1455" s="4" t="s">
        <v>21</v>
      </c>
      <c r="G1455" s="8">
        <v>9042182</v>
      </c>
      <c r="H1455" s="8">
        <v>8968692</v>
      </c>
      <c r="I1455" s="8">
        <v>-73490</v>
      </c>
      <c r="J1455" s="9">
        <v>-8.0000000000000002E-3</v>
      </c>
      <c r="K1455" t="s">
        <v>3254</v>
      </c>
    </row>
    <row r="1456" spans="1:11" x14ac:dyDescent="0.35">
      <c r="A1456" s="3" t="s">
        <v>1933</v>
      </c>
      <c r="B1456" s="3">
        <v>2</v>
      </c>
      <c r="C1456" s="3">
        <v>5</v>
      </c>
      <c r="D1456" s="3" t="s">
        <v>1907</v>
      </c>
      <c r="E1456" s="4" t="s">
        <v>1934</v>
      </c>
      <c r="F1456" s="4" t="s">
        <v>11</v>
      </c>
      <c r="G1456" s="8">
        <v>2621320</v>
      </c>
      <c r="H1456" s="8">
        <v>2553424</v>
      </c>
      <c r="I1456" s="8">
        <v>-67896</v>
      </c>
      <c r="J1456" s="9">
        <v>-2.5999999999999999E-2</v>
      </c>
      <c r="K1456" t="s">
        <v>3254</v>
      </c>
    </row>
    <row r="1457" spans="1:11" x14ac:dyDescent="0.35">
      <c r="A1457" s="3" t="s">
        <v>2043</v>
      </c>
      <c r="B1457" s="3">
        <v>19</v>
      </c>
      <c r="C1457" s="3">
        <v>37</v>
      </c>
      <c r="D1457" s="3" t="s">
        <v>2035</v>
      </c>
      <c r="E1457" s="4" t="s">
        <v>2044</v>
      </c>
      <c r="F1457" s="4" t="s">
        <v>29</v>
      </c>
      <c r="G1457" s="8">
        <v>8215667</v>
      </c>
      <c r="H1457" s="8">
        <v>8148993</v>
      </c>
      <c r="I1457" s="8">
        <v>-66674</v>
      </c>
      <c r="J1457" s="9">
        <v>-8.0000000000000002E-3</v>
      </c>
      <c r="K1457" t="s">
        <v>3254</v>
      </c>
    </row>
    <row r="1458" spans="1:11" x14ac:dyDescent="0.35">
      <c r="A1458" s="3" t="s">
        <v>3147</v>
      </c>
      <c r="B1458" s="3">
        <v>30</v>
      </c>
      <c r="C1458" s="3">
        <v>26</v>
      </c>
      <c r="D1458" s="3" t="s">
        <v>3121</v>
      </c>
      <c r="E1458" s="4" t="s">
        <v>3148</v>
      </c>
      <c r="F1458" s="4" t="s">
        <v>11</v>
      </c>
      <c r="G1458" s="8">
        <v>10539177</v>
      </c>
      <c r="H1458" s="8">
        <v>10475023</v>
      </c>
      <c r="I1458" s="8">
        <v>-64154</v>
      </c>
      <c r="J1458" s="9">
        <v>-6.0000000000000001E-3</v>
      </c>
      <c r="K1458" t="s">
        <v>3254</v>
      </c>
    </row>
    <row r="1459" spans="1:11" x14ac:dyDescent="0.35">
      <c r="A1459" s="3" t="s">
        <v>780</v>
      </c>
      <c r="B1459" s="3">
        <v>31</v>
      </c>
      <c r="C1459" s="3">
        <v>50</v>
      </c>
      <c r="D1459" s="3" t="s">
        <v>770</v>
      </c>
      <c r="E1459" s="4" t="s">
        <v>781</v>
      </c>
      <c r="F1459" s="4" t="s">
        <v>21</v>
      </c>
      <c r="G1459" s="8">
        <v>4111974</v>
      </c>
      <c r="H1459" s="8">
        <v>4048841</v>
      </c>
      <c r="I1459" s="8">
        <v>-63133</v>
      </c>
      <c r="J1459" s="9">
        <v>-1.4999999999999999E-2</v>
      </c>
      <c r="K1459" t="s">
        <v>3254</v>
      </c>
    </row>
    <row r="1460" spans="1:11" x14ac:dyDescent="0.35">
      <c r="A1460" s="3" t="s">
        <v>2552</v>
      </c>
      <c r="B1460" s="3">
        <v>2</v>
      </c>
      <c r="C1460" s="3">
        <v>2</v>
      </c>
      <c r="D1460" s="3" t="s">
        <v>2492</v>
      </c>
      <c r="E1460" s="4" t="s">
        <v>2553</v>
      </c>
      <c r="F1460" s="4" t="s">
        <v>26</v>
      </c>
      <c r="G1460" s="8">
        <v>6232716</v>
      </c>
      <c r="H1460" s="8">
        <v>6171541</v>
      </c>
      <c r="I1460" s="8">
        <v>-61175</v>
      </c>
      <c r="J1460" s="9">
        <v>-0.01</v>
      </c>
      <c r="K1460" t="s">
        <v>3254</v>
      </c>
    </row>
    <row r="1461" spans="1:11" x14ac:dyDescent="0.35">
      <c r="A1461" s="3" t="s">
        <v>2123</v>
      </c>
      <c r="B1461" s="3">
        <v>32</v>
      </c>
      <c r="C1461" s="3">
        <v>37</v>
      </c>
      <c r="D1461" s="3" t="s">
        <v>2035</v>
      </c>
      <c r="E1461" s="4" t="s">
        <v>2124</v>
      </c>
      <c r="F1461" s="4" t="s">
        <v>11</v>
      </c>
      <c r="G1461" s="8">
        <v>4772417</v>
      </c>
      <c r="H1461" s="8">
        <v>4715161</v>
      </c>
      <c r="I1461" s="8">
        <v>-57256</v>
      </c>
      <c r="J1461" s="9">
        <v>-1.2E-2</v>
      </c>
      <c r="K1461" t="s">
        <v>3254</v>
      </c>
    </row>
    <row r="1462" spans="1:11" x14ac:dyDescent="0.35">
      <c r="A1462" s="3" t="s">
        <v>163</v>
      </c>
      <c r="B1462" s="3">
        <v>27</v>
      </c>
      <c r="C1462" s="3">
        <v>32</v>
      </c>
      <c r="D1462" s="3" t="s">
        <v>121</v>
      </c>
      <c r="E1462" s="4" t="s">
        <v>164</v>
      </c>
      <c r="F1462" s="4" t="s">
        <v>26</v>
      </c>
      <c r="G1462" s="8">
        <v>8210027</v>
      </c>
      <c r="H1462" s="8">
        <v>8153821</v>
      </c>
      <c r="I1462" s="8">
        <v>-56206</v>
      </c>
      <c r="J1462" s="9">
        <v>-7.0000000000000001E-3</v>
      </c>
      <c r="K1462" t="s">
        <v>3254</v>
      </c>
    </row>
    <row r="1463" spans="1:11" x14ac:dyDescent="0.35">
      <c r="A1463" s="3" t="s">
        <v>2785</v>
      </c>
      <c r="B1463" s="3">
        <v>28</v>
      </c>
      <c r="C1463" s="3">
        <v>29</v>
      </c>
      <c r="D1463" s="3" t="s">
        <v>2753</v>
      </c>
      <c r="E1463" s="4" t="s">
        <v>2786</v>
      </c>
      <c r="F1463" s="4" t="s">
        <v>21</v>
      </c>
      <c r="G1463" s="8">
        <v>4704313</v>
      </c>
      <c r="H1463" s="8">
        <v>4650450</v>
      </c>
      <c r="I1463" s="8">
        <v>-53863</v>
      </c>
      <c r="J1463" s="9">
        <v>-1.0999999999999999E-2</v>
      </c>
      <c r="K1463" t="s">
        <v>3254</v>
      </c>
    </row>
    <row r="1464" spans="1:11" x14ac:dyDescent="0.35">
      <c r="A1464" s="3" t="s">
        <v>33</v>
      </c>
      <c r="B1464" s="3">
        <v>5</v>
      </c>
      <c r="C1464" s="3">
        <v>7</v>
      </c>
      <c r="D1464" s="3" t="s">
        <v>9</v>
      </c>
      <c r="E1464" s="4" t="s">
        <v>34</v>
      </c>
      <c r="F1464" s="4" t="s">
        <v>21</v>
      </c>
      <c r="G1464" s="8">
        <v>4664943</v>
      </c>
      <c r="H1464" s="8">
        <v>4717991</v>
      </c>
      <c r="I1464" s="8">
        <v>-53048</v>
      </c>
      <c r="J1464" s="9">
        <f>--1.1%</f>
        <v>1.1000000000000001E-2</v>
      </c>
      <c r="K1464" t="s">
        <v>3254</v>
      </c>
    </row>
    <row r="1465" spans="1:11" x14ac:dyDescent="0.35">
      <c r="A1465" s="3" t="s">
        <v>2358</v>
      </c>
      <c r="B1465" s="3">
        <v>3</v>
      </c>
      <c r="C1465" s="3">
        <v>9</v>
      </c>
      <c r="D1465" s="3" t="s">
        <v>2354</v>
      </c>
      <c r="E1465" s="4" t="s">
        <v>2359</v>
      </c>
      <c r="F1465" s="4" t="s">
        <v>26</v>
      </c>
      <c r="G1465" s="8">
        <v>4760751</v>
      </c>
      <c r="H1465" s="8">
        <v>4712595</v>
      </c>
      <c r="I1465" s="8">
        <v>-48156</v>
      </c>
      <c r="J1465" s="9">
        <v>-0.01</v>
      </c>
      <c r="K1465" t="s">
        <v>3254</v>
      </c>
    </row>
    <row r="1466" spans="1:11" x14ac:dyDescent="0.35">
      <c r="A1466" s="3" t="s">
        <v>1001</v>
      </c>
      <c r="B1466" s="3">
        <v>8</v>
      </c>
      <c r="C1466" s="3">
        <v>18</v>
      </c>
      <c r="D1466" s="3" t="s">
        <v>965</v>
      </c>
      <c r="E1466" s="4" t="s">
        <v>1002</v>
      </c>
      <c r="F1466" s="4" t="s">
        <v>14</v>
      </c>
      <c r="G1466" s="8">
        <v>3461501</v>
      </c>
      <c r="H1466" s="8">
        <v>3415604</v>
      </c>
      <c r="I1466" s="8">
        <v>-45897</v>
      </c>
      <c r="J1466" s="9">
        <v>-1.2999999999999999E-2</v>
      </c>
      <c r="K1466" t="s">
        <v>3254</v>
      </c>
    </row>
    <row r="1467" spans="1:11" x14ac:dyDescent="0.35">
      <c r="A1467" s="3" t="s">
        <v>1960</v>
      </c>
      <c r="B1467" s="3">
        <v>24</v>
      </c>
      <c r="C1467" s="3">
        <v>21</v>
      </c>
      <c r="D1467" s="3" t="s">
        <v>1942</v>
      </c>
      <c r="E1467" s="4" t="s">
        <v>1961</v>
      </c>
      <c r="F1467" s="4" t="s">
        <v>21</v>
      </c>
      <c r="G1467" s="8">
        <v>6272158</v>
      </c>
      <c r="H1467" s="8">
        <v>6227757</v>
      </c>
      <c r="I1467" s="8">
        <v>-44401</v>
      </c>
      <c r="J1467" s="9">
        <v>-7.0000000000000001E-3</v>
      </c>
      <c r="K1467" t="s">
        <v>3254</v>
      </c>
    </row>
    <row r="1468" spans="1:11" x14ac:dyDescent="0.35">
      <c r="A1468" s="3" t="s">
        <v>625</v>
      </c>
      <c r="B1468" s="3">
        <v>3</v>
      </c>
      <c r="C1468" s="3">
        <v>6</v>
      </c>
      <c r="D1468" s="3" t="s">
        <v>613</v>
      </c>
      <c r="E1468" s="4" t="s">
        <v>626</v>
      </c>
      <c r="F1468" s="4" t="s">
        <v>14</v>
      </c>
      <c r="G1468" s="8">
        <v>2874183</v>
      </c>
      <c r="H1468" s="8">
        <v>2829903</v>
      </c>
      <c r="I1468" s="8">
        <v>-44280</v>
      </c>
      <c r="J1468" s="9">
        <v>-1.4999999999999999E-2</v>
      </c>
      <c r="K1468" t="s">
        <v>3254</v>
      </c>
    </row>
    <row r="1469" spans="1:11" x14ac:dyDescent="0.35">
      <c r="A1469" s="3" t="s">
        <v>1699</v>
      </c>
      <c r="B1469" s="3">
        <v>17</v>
      </c>
      <c r="C1469" s="3">
        <v>45</v>
      </c>
      <c r="D1469" s="3" t="s">
        <v>1700</v>
      </c>
      <c r="E1469" s="4" t="s">
        <v>1701</v>
      </c>
      <c r="F1469" s="4" t="s">
        <v>26</v>
      </c>
      <c r="G1469" s="8">
        <v>9689352</v>
      </c>
      <c r="H1469" s="8">
        <v>9645582</v>
      </c>
      <c r="I1469" s="8">
        <v>-43770</v>
      </c>
      <c r="J1469" s="9">
        <v>-5.0000000000000001E-3</v>
      </c>
      <c r="K1469" t="s">
        <v>3254</v>
      </c>
    </row>
    <row r="1470" spans="1:11" x14ac:dyDescent="0.35">
      <c r="A1470" s="3" t="s">
        <v>736</v>
      </c>
      <c r="B1470" s="3">
        <v>30</v>
      </c>
      <c r="C1470" s="3">
        <v>22</v>
      </c>
      <c r="D1470" s="3" t="s">
        <v>737</v>
      </c>
      <c r="E1470" s="4" t="s">
        <v>738</v>
      </c>
      <c r="F1470" s="4" t="s">
        <v>14</v>
      </c>
      <c r="G1470" s="8">
        <v>2198463</v>
      </c>
      <c r="H1470" s="8">
        <v>2155412</v>
      </c>
      <c r="I1470" s="8">
        <v>-43051</v>
      </c>
      <c r="J1470" s="9">
        <v>-0.02</v>
      </c>
      <c r="K1470" t="s">
        <v>3254</v>
      </c>
    </row>
    <row r="1471" spans="1:11" x14ac:dyDescent="0.35">
      <c r="A1471" s="3" t="s">
        <v>1693</v>
      </c>
      <c r="B1471" s="3">
        <v>75</v>
      </c>
      <c r="C1471" s="3">
        <v>23</v>
      </c>
      <c r="D1471" s="3" t="s">
        <v>1633</v>
      </c>
      <c r="E1471" s="4" t="s">
        <v>1694</v>
      </c>
      <c r="F1471" s="4" t="s">
        <v>26</v>
      </c>
      <c r="G1471" s="8">
        <v>21688338</v>
      </c>
      <c r="H1471" s="8">
        <v>21647862</v>
      </c>
      <c r="I1471" s="8">
        <v>-40476</v>
      </c>
      <c r="J1471" s="9">
        <v>-2E-3</v>
      </c>
      <c r="K1471" t="s">
        <v>3254</v>
      </c>
    </row>
    <row r="1472" spans="1:11" x14ac:dyDescent="0.35">
      <c r="A1472" s="3" t="s">
        <v>94</v>
      </c>
      <c r="B1472" s="3">
        <v>28</v>
      </c>
      <c r="C1472" s="3">
        <v>28</v>
      </c>
      <c r="D1472" s="3" t="s">
        <v>58</v>
      </c>
      <c r="E1472" s="4" t="s">
        <v>95</v>
      </c>
      <c r="F1472" s="4" t="s">
        <v>11</v>
      </c>
      <c r="G1472" s="8">
        <v>5138430</v>
      </c>
      <c r="H1472" s="8">
        <v>5099121</v>
      </c>
      <c r="I1472" s="8">
        <v>-39309</v>
      </c>
      <c r="J1472" s="9">
        <v>-8.0000000000000002E-3</v>
      </c>
      <c r="K1472" t="s">
        <v>3254</v>
      </c>
    </row>
    <row r="1473" spans="1:11" x14ac:dyDescent="0.35">
      <c r="A1473" s="3" t="s">
        <v>712</v>
      </c>
      <c r="B1473" s="3">
        <v>29</v>
      </c>
      <c r="C1473" s="3">
        <v>31</v>
      </c>
      <c r="D1473" s="3" t="s">
        <v>672</v>
      </c>
      <c r="E1473" s="4" t="s">
        <v>713</v>
      </c>
      <c r="F1473" s="4" t="s">
        <v>21</v>
      </c>
      <c r="G1473" s="8">
        <v>3505802</v>
      </c>
      <c r="H1473" s="8">
        <v>3471621</v>
      </c>
      <c r="I1473" s="8">
        <v>-34181</v>
      </c>
      <c r="J1473" s="9">
        <v>-0.01</v>
      </c>
      <c r="K1473" t="s">
        <v>3254</v>
      </c>
    </row>
    <row r="1474" spans="1:11" x14ac:dyDescent="0.35">
      <c r="A1474" s="3" t="s">
        <v>2182</v>
      </c>
      <c r="B1474" s="3">
        <v>16</v>
      </c>
      <c r="C1474" s="3">
        <v>36</v>
      </c>
      <c r="D1474" s="3" t="s">
        <v>2128</v>
      </c>
      <c r="E1474" s="4" t="s">
        <v>2183</v>
      </c>
      <c r="F1474" s="4" t="s">
        <v>11</v>
      </c>
      <c r="G1474" s="8">
        <v>2967587</v>
      </c>
      <c r="H1474" s="8">
        <v>2943849</v>
      </c>
      <c r="I1474" s="8">
        <v>-23738</v>
      </c>
      <c r="J1474" s="9">
        <v>-8.0000000000000002E-3</v>
      </c>
      <c r="K1474" t="s">
        <v>3254</v>
      </c>
    </row>
    <row r="1475" spans="1:11" x14ac:dyDescent="0.35">
      <c r="A1475" s="3" t="s">
        <v>2637</v>
      </c>
      <c r="B1475" s="3">
        <v>12</v>
      </c>
      <c r="C1475" s="3">
        <v>17</v>
      </c>
      <c r="D1475" s="3" t="s">
        <v>2565</v>
      </c>
      <c r="E1475" s="4" t="s">
        <v>2638</v>
      </c>
      <c r="F1475" s="4" t="s">
        <v>14</v>
      </c>
      <c r="G1475" s="8">
        <v>5401017</v>
      </c>
      <c r="H1475" s="8">
        <v>5378597</v>
      </c>
      <c r="I1475" s="8">
        <v>-22420</v>
      </c>
      <c r="J1475" s="9">
        <v>-4.0000000000000001E-3</v>
      </c>
      <c r="K1475" t="s">
        <v>3254</v>
      </c>
    </row>
    <row r="1476" spans="1:11" x14ac:dyDescent="0.35">
      <c r="A1476" s="3" t="s">
        <v>1979</v>
      </c>
      <c r="B1476" s="3">
        <v>18</v>
      </c>
      <c r="C1476" s="3">
        <v>46</v>
      </c>
      <c r="D1476" s="3" t="s">
        <v>1980</v>
      </c>
      <c r="E1476" s="4" t="s">
        <v>1981</v>
      </c>
      <c r="F1476" s="4" t="s">
        <v>11</v>
      </c>
      <c r="G1476" s="8">
        <v>4912180</v>
      </c>
      <c r="H1476" s="8">
        <v>4890684</v>
      </c>
      <c r="I1476" s="8">
        <v>-21496</v>
      </c>
      <c r="J1476" s="9">
        <v>-4.0000000000000001E-3</v>
      </c>
      <c r="K1476" t="s">
        <v>3254</v>
      </c>
    </row>
    <row r="1477" spans="1:11" x14ac:dyDescent="0.35">
      <c r="A1477" s="3" t="s">
        <v>3127</v>
      </c>
      <c r="B1477" s="3">
        <v>24</v>
      </c>
      <c r="C1477" s="3">
        <v>26</v>
      </c>
      <c r="D1477" s="3" t="s">
        <v>3121</v>
      </c>
      <c r="E1477" s="4" t="s">
        <v>3128</v>
      </c>
      <c r="F1477" s="4" t="s">
        <v>11</v>
      </c>
      <c r="G1477" s="8">
        <v>4671327</v>
      </c>
      <c r="H1477" s="8">
        <v>4649855</v>
      </c>
      <c r="I1477" s="8">
        <v>-21472</v>
      </c>
      <c r="J1477" s="9">
        <v>-5.0000000000000001E-3</v>
      </c>
      <c r="K1477" t="s">
        <v>3254</v>
      </c>
    </row>
    <row r="1478" spans="1:11" x14ac:dyDescent="0.35">
      <c r="A1478" s="3" t="s">
        <v>857</v>
      </c>
      <c r="B1478" s="3">
        <v>6</v>
      </c>
      <c r="C1478" s="3">
        <v>10</v>
      </c>
      <c r="D1478" s="3" t="s">
        <v>813</v>
      </c>
      <c r="E1478" s="4" t="s">
        <v>858</v>
      </c>
      <c r="F1478" s="4" t="s">
        <v>21</v>
      </c>
      <c r="G1478" s="8">
        <v>7905438</v>
      </c>
      <c r="H1478" s="8">
        <v>7886642</v>
      </c>
      <c r="I1478" s="8">
        <v>-18796</v>
      </c>
      <c r="J1478" s="9">
        <v>-2E-3</v>
      </c>
      <c r="K1478" t="s">
        <v>3254</v>
      </c>
    </row>
    <row r="1479" spans="1:11" x14ac:dyDescent="0.35">
      <c r="A1479" s="3" t="s">
        <v>975</v>
      </c>
      <c r="B1479" s="3">
        <v>8</v>
      </c>
      <c r="C1479" s="3">
        <v>18</v>
      </c>
      <c r="D1479" s="3" t="s">
        <v>965</v>
      </c>
      <c r="E1479" s="4" t="s">
        <v>976</v>
      </c>
      <c r="F1479" s="4" t="s">
        <v>11</v>
      </c>
      <c r="G1479" s="8">
        <v>5604609</v>
      </c>
      <c r="H1479" s="8">
        <v>5586514</v>
      </c>
      <c r="I1479" s="8">
        <v>-18095</v>
      </c>
      <c r="J1479" s="9">
        <v>-3.0000000000000001E-3</v>
      </c>
      <c r="K1479" t="s">
        <v>3254</v>
      </c>
    </row>
    <row r="1480" spans="1:11" x14ac:dyDescent="0.35">
      <c r="A1480" s="3" t="s">
        <v>1671</v>
      </c>
      <c r="B1480" s="3">
        <v>26</v>
      </c>
      <c r="C1480" s="3">
        <v>23</v>
      </c>
      <c r="D1480" s="3" t="s">
        <v>1633</v>
      </c>
      <c r="E1480" s="5" t="s">
        <v>1672</v>
      </c>
      <c r="F1480" s="4" t="s">
        <v>21</v>
      </c>
      <c r="G1480" s="8">
        <v>1704416</v>
      </c>
      <c r="H1480" s="8">
        <v>1688968</v>
      </c>
      <c r="I1480" s="8">
        <v>-15448</v>
      </c>
      <c r="J1480" s="9">
        <v>-8.9999999999999993E-3</v>
      </c>
      <c r="K1480" t="s">
        <v>3254</v>
      </c>
    </row>
    <row r="1481" spans="1:11" x14ac:dyDescent="0.35">
      <c r="A1481" s="3" t="s">
        <v>3111</v>
      </c>
      <c r="B1481" s="3">
        <v>29</v>
      </c>
      <c r="C1481" s="3">
        <v>27</v>
      </c>
      <c r="D1481" s="3" t="s">
        <v>3067</v>
      </c>
      <c r="E1481" s="4" t="s">
        <v>2739</v>
      </c>
      <c r="F1481" s="4" t="s">
        <v>21</v>
      </c>
      <c r="G1481" s="8">
        <v>3239040</v>
      </c>
      <c r="H1481" s="8">
        <v>3224886</v>
      </c>
      <c r="I1481" s="8">
        <v>-14154</v>
      </c>
      <c r="J1481" s="9">
        <v>-4.0000000000000001E-3</v>
      </c>
      <c r="K1481" t="s">
        <v>3254</v>
      </c>
    </row>
    <row r="1482" spans="1:11" x14ac:dyDescent="0.35">
      <c r="A1482" s="3" t="s">
        <v>720</v>
      </c>
      <c r="B1482" s="3">
        <v>29</v>
      </c>
      <c r="C1482" s="3">
        <v>31</v>
      </c>
      <c r="D1482" s="3" t="s">
        <v>672</v>
      </c>
      <c r="E1482" s="4" t="s">
        <v>721</v>
      </c>
      <c r="F1482" s="4" t="s">
        <v>21</v>
      </c>
      <c r="G1482" s="8">
        <v>6003188</v>
      </c>
      <c r="H1482" s="8">
        <v>5991061</v>
      </c>
      <c r="I1482" s="8">
        <v>-12127</v>
      </c>
      <c r="J1482" s="9">
        <v>-2E-3</v>
      </c>
      <c r="K1482" t="s">
        <v>3254</v>
      </c>
    </row>
    <row r="1483" spans="1:11" x14ac:dyDescent="0.35">
      <c r="A1483" s="3" t="s">
        <v>232</v>
      </c>
      <c r="B1483" s="3">
        <v>20</v>
      </c>
      <c r="C1483" s="3">
        <v>38</v>
      </c>
      <c r="D1483" s="3" t="s">
        <v>180</v>
      </c>
      <c r="E1483" s="5" t="s">
        <v>233</v>
      </c>
      <c r="F1483" s="4" t="s">
        <v>21</v>
      </c>
      <c r="G1483" s="8">
        <v>2019161</v>
      </c>
      <c r="H1483" s="8">
        <v>2009855</v>
      </c>
      <c r="I1483" s="8">
        <v>-9306</v>
      </c>
      <c r="J1483" s="9">
        <v>-5.0000000000000001E-3</v>
      </c>
      <c r="K1483" t="s">
        <v>3254</v>
      </c>
    </row>
    <row r="1484" spans="1:11" x14ac:dyDescent="0.35">
      <c r="A1484" s="3" t="s">
        <v>281</v>
      </c>
      <c r="B1484" s="3">
        <v>4</v>
      </c>
      <c r="C1484" s="3">
        <v>8</v>
      </c>
      <c r="D1484" s="3" t="s">
        <v>243</v>
      </c>
      <c r="E1484" s="4" t="s">
        <v>282</v>
      </c>
      <c r="F1484" s="4" t="s">
        <v>26</v>
      </c>
      <c r="G1484" s="8">
        <v>12999216</v>
      </c>
      <c r="H1484" s="8">
        <v>12990761</v>
      </c>
      <c r="I1484" s="8">
        <v>-8455</v>
      </c>
      <c r="J1484" s="9">
        <v>-1E-3</v>
      </c>
      <c r="K1484" t="s">
        <v>3254</v>
      </c>
    </row>
    <row r="1485" spans="1:11" x14ac:dyDescent="0.35">
      <c r="A1485" s="3" t="s">
        <v>3155</v>
      </c>
      <c r="B1485" s="3">
        <v>30</v>
      </c>
      <c r="C1485" s="3">
        <v>26</v>
      </c>
      <c r="D1485" s="3" t="s">
        <v>3121</v>
      </c>
      <c r="E1485" s="4" t="s">
        <v>3156</v>
      </c>
      <c r="F1485" s="4" t="s">
        <v>14</v>
      </c>
      <c r="G1485" s="8">
        <v>5113233</v>
      </c>
      <c r="H1485" s="8">
        <v>5104901</v>
      </c>
      <c r="I1485" s="8">
        <v>-8332</v>
      </c>
      <c r="J1485" s="9">
        <v>-2E-3</v>
      </c>
      <c r="K1485" t="s">
        <v>3254</v>
      </c>
    </row>
    <row r="1486" spans="1:11" x14ac:dyDescent="0.35">
      <c r="A1486" s="3" t="s">
        <v>1880</v>
      </c>
      <c r="B1486" s="3">
        <v>23</v>
      </c>
      <c r="C1486" s="3">
        <v>41</v>
      </c>
      <c r="D1486" s="3" t="s">
        <v>1834</v>
      </c>
      <c r="E1486" s="4" t="s">
        <v>1881</v>
      </c>
      <c r="F1486" s="4" t="s">
        <v>11</v>
      </c>
      <c r="G1486" s="8">
        <v>3288346</v>
      </c>
      <c r="H1486" s="8">
        <v>3280469</v>
      </c>
      <c r="I1486" s="8">
        <v>-7877</v>
      </c>
      <c r="J1486" s="9">
        <v>-2E-3</v>
      </c>
      <c r="K1486" t="s">
        <v>3254</v>
      </c>
    </row>
    <row r="1487" spans="1:11" x14ac:dyDescent="0.35">
      <c r="A1487" s="3" t="s">
        <v>665</v>
      </c>
      <c r="B1487" s="3">
        <v>3</v>
      </c>
      <c r="C1487" s="3">
        <v>6</v>
      </c>
      <c r="D1487" s="3" t="s">
        <v>613</v>
      </c>
      <c r="E1487" s="4" t="s">
        <v>666</v>
      </c>
      <c r="F1487" s="4" t="s">
        <v>11</v>
      </c>
      <c r="G1487" s="8">
        <v>5103307</v>
      </c>
      <c r="H1487" s="8">
        <v>5098278</v>
      </c>
      <c r="I1487" s="8">
        <v>-5029</v>
      </c>
      <c r="J1487" s="9">
        <v>-1E-3</v>
      </c>
      <c r="K1487" t="s">
        <v>3254</v>
      </c>
    </row>
    <row r="1488" spans="1:11" x14ac:dyDescent="0.35">
      <c r="A1488" s="3" t="s">
        <v>2146</v>
      </c>
      <c r="B1488" s="3">
        <v>14</v>
      </c>
      <c r="C1488" s="3">
        <v>36</v>
      </c>
      <c r="D1488" s="3" t="s">
        <v>2128</v>
      </c>
      <c r="E1488" s="4" t="s">
        <v>2147</v>
      </c>
      <c r="F1488" s="4" t="s">
        <v>21</v>
      </c>
      <c r="G1488" s="8">
        <v>5160250</v>
      </c>
      <c r="H1488" s="8">
        <v>5155975</v>
      </c>
      <c r="I1488" s="8">
        <v>-4275</v>
      </c>
      <c r="J1488" s="9">
        <v>-1E-3</v>
      </c>
      <c r="K1488" t="s">
        <v>3254</v>
      </c>
    </row>
    <row r="1489" spans="1:11" x14ac:dyDescent="0.35">
      <c r="A1489" s="3" t="s">
        <v>3093</v>
      </c>
      <c r="B1489" s="3">
        <v>29</v>
      </c>
      <c r="C1489" s="3">
        <v>27</v>
      </c>
      <c r="D1489" s="3" t="s">
        <v>3067</v>
      </c>
      <c r="E1489" s="4" t="s">
        <v>3094</v>
      </c>
      <c r="F1489" s="4" t="s">
        <v>11</v>
      </c>
      <c r="G1489" s="8">
        <v>4837807</v>
      </c>
      <c r="H1489" s="8">
        <v>4841817</v>
      </c>
      <c r="I1489" s="8">
        <v>4010</v>
      </c>
      <c r="J1489" s="9">
        <f>--0.1%</f>
        <v>1E-3</v>
      </c>
      <c r="K1489" t="s">
        <v>3255</v>
      </c>
    </row>
    <row r="1490" spans="1:11" x14ac:dyDescent="0.35">
      <c r="A1490" s="3" t="s">
        <v>96</v>
      </c>
      <c r="B1490" s="3">
        <v>28</v>
      </c>
      <c r="C1490" s="3">
        <v>28</v>
      </c>
      <c r="D1490" s="3" t="s">
        <v>58</v>
      </c>
      <c r="E1490" s="4" t="s">
        <v>97</v>
      </c>
      <c r="F1490" s="4" t="s">
        <v>21</v>
      </c>
      <c r="G1490" s="8">
        <v>3158867</v>
      </c>
      <c r="H1490" s="8">
        <v>3166961</v>
      </c>
      <c r="I1490" s="8">
        <v>8094</v>
      </c>
      <c r="J1490" s="9">
        <f>--0.3%</f>
        <v>3.0000000000000001E-3</v>
      </c>
      <c r="K1490" t="s">
        <v>3255</v>
      </c>
    </row>
    <row r="1491" spans="1:11" x14ac:dyDescent="0.35">
      <c r="A1491" s="3" t="s">
        <v>2255</v>
      </c>
      <c r="B1491" s="3">
        <v>26</v>
      </c>
      <c r="C1491" s="3">
        <v>19</v>
      </c>
      <c r="D1491" s="3" t="s">
        <v>2205</v>
      </c>
      <c r="E1491" s="4" t="s">
        <v>2256</v>
      </c>
      <c r="F1491" s="4" t="s">
        <v>21</v>
      </c>
      <c r="G1491" s="8">
        <v>5019122</v>
      </c>
      <c r="H1491" s="8">
        <v>5028473</v>
      </c>
      <c r="I1491" s="8">
        <v>9351</v>
      </c>
      <c r="J1491" s="9">
        <f>--0.2%</f>
        <v>2E-3</v>
      </c>
      <c r="K1491" t="s">
        <v>3255</v>
      </c>
    </row>
    <row r="1492" spans="1:11" x14ac:dyDescent="0.35">
      <c r="A1492" s="3" t="s">
        <v>118</v>
      </c>
      <c r="B1492" s="3">
        <v>75</v>
      </c>
      <c r="C1492" s="3">
        <v>28</v>
      </c>
      <c r="D1492" s="3" t="s">
        <v>58</v>
      </c>
      <c r="E1492" s="4" t="s">
        <v>119</v>
      </c>
      <c r="F1492" s="4" t="s">
        <v>11</v>
      </c>
      <c r="G1492" s="8">
        <v>17036238</v>
      </c>
      <c r="H1492" s="8">
        <v>17048950</v>
      </c>
      <c r="I1492" s="8">
        <v>12712</v>
      </c>
      <c r="J1492" s="9">
        <f>--0.1%</f>
        <v>1E-3</v>
      </c>
      <c r="K1492" t="s">
        <v>3255</v>
      </c>
    </row>
    <row r="1493" spans="1:11" x14ac:dyDescent="0.35">
      <c r="A1493" s="3" t="s">
        <v>1935</v>
      </c>
      <c r="B1493" s="3">
        <v>2</v>
      </c>
      <c r="C1493" s="3">
        <v>5</v>
      </c>
      <c r="D1493" s="3" t="s">
        <v>1907</v>
      </c>
      <c r="E1493" s="4" t="s">
        <v>1936</v>
      </c>
      <c r="F1493" s="4" t="s">
        <v>11</v>
      </c>
      <c r="G1493" s="8">
        <v>5405032</v>
      </c>
      <c r="H1493" s="8">
        <v>5417766</v>
      </c>
      <c r="I1493" s="8">
        <v>12734</v>
      </c>
      <c r="J1493" s="9">
        <f>--0.2%</f>
        <v>2E-3</v>
      </c>
      <c r="K1493" t="s">
        <v>3255</v>
      </c>
    </row>
    <row r="1494" spans="1:11" x14ac:dyDescent="0.35">
      <c r="A1494" s="3" t="s">
        <v>2289</v>
      </c>
      <c r="B1494" s="3">
        <v>13</v>
      </c>
      <c r="C1494" s="3">
        <v>33</v>
      </c>
      <c r="D1494" s="3" t="s">
        <v>2277</v>
      </c>
      <c r="E1494" s="5" t="s">
        <v>2290</v>
      </c>
      <c r="F1494" s="4" t="s">
        <v>14</v>
      </c>
      <c r="G1494" s="8">
        <v>3543611</v>
      </c>
      <c r="H1494" s="8">
        <v>3559260</v>
      </c>
      <c r="I1494" s="8">
        <v>15649</v>
      </c>
      <c r="J1494" s="9">
        <f>--0.4%</f>
        <v>4.0000000000000001E-3</v>
      </c>
      <c r="K1494" t="s">
        <v>3255</v>
      </c>
    </row>
    <row r="1495" spans="1:11" x14ac:dyDescent="0.35">
      <c r="A1495" s="3" t="s">
        <v>2556</v>
      </c>
      <c r="B1495" s="3">
        <v>2</v>
      </c>
      <c r="C1495" s="3">
        <v>2</v>
      </c>
      <c r="D1495" s="3" t="s">
        <v>2492</v>
      </c>
      <c r="E1495" s="4" t="s">
        <v>2557</v>
      </c>
      <c r="F1495" s="4" t="s">
        <v>11</v>
      </c>
      <c r="G1495" s="8">
        <v>5337100</v>
      </c>
      <c r="H1495" s="8">
        <v>5358147</v>
      </c>
      <c r="I1495" s="8">
        <v>21047</v>
      </c>
      <c r="J1495" s="9">
        <f>--0.4%</f>
        <v>4.0000000000000001E-3</v>
      </c>
      <c r="K1495" t="s">
        <v>3255</v>
      </c>
    </row>
    <row r="1496" spans="1:11" x14ac:dyDescent="0.35">
      <c r="A1496" s="3" t="s">
        <v>908</v>
      </c>
      <c r="B1496" s="3">
        <v>10</v>
      </c>
      <c r="C1496" s="3">
        <v>11</v>
      </c>
      <c r="D1496" s="3" t="s">
        <v>896</v>
      </c>
      <c r="E1496" s="4" t="s">
        <v>909</v>
      </c>
      <c r="F1496" s="4" t="s">
        <v>11</v>
      </c>
      <c r="G1496" s="8">
        <v>14163862</v>
      </c>
      <c r="H1496" s="8">
        <v>14187650</v>
      </c>
      <c r="I1496" s="8">
        <v>23788</v>
      </c>
      <c r="J1496" s="9">
        <f>--0.2%</f>
        <v>2E-3</v>
      </c>
      <c r="K1496" t="s">
        <v>3255</v>
      </c>
    </row>
    <row r="1497" spans="1:11" x14ac:dyDescent="0.35">
      <c r="A1497" s="3" t="s">
        <v>2714</v>
      </c>
      <c r="B1497" s="3">
        <v>10</v>
      </c>
      <c r="C1497" s="3">
        <v>14</v>
      </c>
      <c r="D1497" s="3" t="s">
        <v>2686</v>
      </c>
      <c r="E1497" s="4" t="s">
        <v>2715</v>
      </c>
      <c r="F1497" s="4" t="s">
        <v>14</v>
      </c>
      <c r="G1497" s="8">
        <v>4898237</v>
      </c>
      <c r="H1497" s="8">
        <v>4930200</v>
      </c>
      <c r="I1497" s="8">
        <v>31963</v>
      </c>
      <c r="J1497" s="9">
        <f>--0.7%</f>
        <v>6.9999999999999993E-3</v>
      </c>
      <c r="K1497" t="s">
        <v>3255</v>
      </c>
    </row>
    <row r="1498" spans="1:11" x14ac:dyDescent="0.35">
      <c r="A1498" s="3" t="s">
        <v>3025</v>
      </c>
      <c r="B1498" s="3">
        <v>21</v>
      </c>
      <c r="C1498" s="3">
        <v>48</v>
      </c>
      <c r="D1498" s="3" t="s">
        <v>3021</v>
      </c>
      <c r="E1498" s="4" t="s">
        <v>3026</v>
      </c>
      <c r="F1498" s="4" t="s">
        <v>21</v>
      </c>
      <c r="G1498" s="8">
        <v>8700668</v>
      </c>
      <c r="H1498" s="8">
        <v>8735648</v>
      </c>
      <c r="I1498" s="8">
        <v>34980</v>
      </c>
      <c r="J1498" s="9">
        <f>--0.4%</f>
        <v>4.0000000000000001E-3</v>
      </c>
      <c r="K1498" t="s">
        <v>3255</v>
      </c>
    </row>
    <row r="1499" spans="1:11" x14ac:dyDescent="0.35">
      <c r="A1499" s="3" t="s">
        <v>1459</v>
      </c>
      <c r="B1499" s="3">
        <v>17</v>
      </c>
      <c r="C1499" s="3">
        <v>35</v>
      </c>
      <c r="D1499" s="3" t="s">
        <v>1421</v>
      </c>
      <c r="E1499" s="4" t="s">
        <v>1460</v>
      </c>
      <c r="F1499" s="4" t="s">
        <v>14</v>
      </c>
      <c r="G1499" s="8">
        <v>3426790</v>
      </c>
      <c r="H1499" s="8">
        <v>3469323</v>
      </c>
      <c r="I1499" s="8">
        <v>42533</v>
      </c>
      <c r="J1499" s="9">
        <f>--1.2%</f>
        <v>1.2E-2</v>
      </c>
      <c r="K1499" t="s">
        <v>3255</v>
      </c>
    </row>
    <row r="1500" spans="1:11" x14ac:dyDescent="0.35">
      <c r="A1500" s="3" t="s">
        <v>1783</v>
      </c>
      <c r="B1500" s="3">
        <v>2</v>
      </c>
      <c r="C1500" s="3">
        <v>1</v>
      </c>
      <c r="D1500" s="3" t="s">
        <v>1739</v>
      </c>
      <c r="E1500" s="4" t="s">
        <v>1784</v>
      </c>
      <c r="F1500" s="4" t="s">
        <v>14</v>
      </c>
      <c r="G1500" s="8">
        <v>6062876</v>
      </c>
      <c r="H1500" s="8">
        <v>6110537</v>
      </c>
      <c r="I1500" s="8">
        <v>47661</v>
      </c>
      <c r="J1500" s="9">
        <f>--0.8%</f>
        <v>8.0000000000000002E-3</v>
      </c>
      <c r="K1500" t="s">
        <v>3255</v>
      </c>
    </row>
    <row r="1501" spans="1:11" x14ac:dyDescent="0.35">
      <c r="A1501" s="3" t="s">
        <v>2307</v>
      </c>
      <c r="B1501" s="3">
        <v>14</v>
      </c>
      <c r="C1501" s="3">
        <v>33</v>
      </c>
      <c r="D1501" s="3" t="s">
        <v>2277</v>
      </c>
      <c r="E1501" s="4" t="s">
        <v>2308</v>
      </c>
      <c r="F1501" s="4" t="s">
        <v>11</v>
      </c>
      <c r="G1501" s="8">
        <v>6060924</v>
      </c>
      <c r="H1501" s="8">
        <v>6109524</v>
      </c>
      <c r="I1501" s="8">
        <v>48600</v>
      </c>
      <c r="J1501" s="9">
        <f>--0.8%</f>
        <v>8.0000000000000002E-3</v>
      </c>
      <c r="K1501" t="s">
        <v>3255</v>
      </c>
    </row>
    <row r="1502" spans="1:11" x14ac:dyDescent="0.35">
      <c r="A1502" s="3" t="s">
        <v>2305</v>
      </c>
      <c r="B1502" s="3">
        <v>14</v>
      </c>
      <c r="C1502" s="3">
        <v>33</v>
      </c>
      <c r="D1502" s="3" t="s">
        <v>2277</v>
      </c>
      <c r="E1502" s="4" t="s">
        <v>2306</v>
      </c>
      <c r="F1502" s="4" t="s">
        <v>11</v>
      </c>
      <c r="G1502" s="8">
        <v>6306497</v>
      </c>
      <c r="H1502" s="8">
        <v>6368592</v>
      </c>
      <c r="I1502" s="8">
        <v>62095</v>
      </c>
      <c r="J1502" s="9">
        <f>--1%</f>
        <v>0.01</v>
      </c>
      <c r="K1502" t="s">
        <v>3255</v>
      </c>
    </row>
    <row r="1503" spans="1:11" x14ac:dyDescent="0.35">
      <c r="A1503" s="3" t="s">
        <v>716</v>
      </c>
      <c r="B1503" s="3">
        <v>29</v>
      </c>
      <c r="C1503" s="3">
        <v>31</v>
      </c>
      <c r="D1503" s="3" t="s">
        <v>672</v>
      </c>
      <c r="E1503" s="4" t="s">
        <v>717</v>
      </c>
      <c r="F1503" s="4" t="s">
        <v>21</v>
      </c>
      <c r="G1503" s="8">
        <v>4849404</v>
      </c>
      <c r="H1503" s="8">
        <v>4911798</v>
      </c>
      <c r="I1503" s="8">
        <v>62394</v>
      </c>
      <c r="J1503" s="9">
        <f>--1.3%</f>
        <v>1.3000000000000001E-2</v>
      </c>
      <c r="K1503" t="s">
        <v>3255</v>
      </c>
    </row>
    <row r="1504" spans="1:11" x14ac:dyDescent="0.35">
      <c r="A1504" s="3" t="s">
        <v>1809</v>
      </c>
      <c r="B1504" s="3">
        <v>2</v>
      </c>
      <c r="C1504" s="3">
        <v>1</v>
      </c>
      <c r="D1504" s="3" t="s">
        <v>1739</v>
      </c>
      <c r="E1504" s="4" t="s">
        <v>1810</v>
      </c>
      <c r="F1504" s="4" t="s">
        <v>21</v>
      </c>
      <c r="G1504" s="8">
        <v>5003943</v>
      </c>
      <c r="H1504" s="8">
        <v>5067377</v>
      </c>
      <c r="I1504" s="8">
        <v>63434</v>
      </c>
      <c r="J1504" s="9">
        <f>--1.3%</f>
        <v>1.3000000000000001E-2</v>
      </c>
      <c r="K1504" t="s">
        <v>3255</v>
      </c>
    </row>
    <row r="1505" spans="1:11" x14ac:dyDescent="0.35">
      <c r="A1505" s="3" t="s">
        <v>1608</v>
      </c>
      <c r="B1505" s="3">
        <v>24</v>
      </c>
      <c r="C1505" s="3">
        <v>25</v>
      </c>
      <c r="D1505" s="3" t="s">
        <v>1592</v>
      </c>
      <c r="E1505" s="4" t="s">
        <v>1609</v>
      </c>
      <c r="F1505" s="4" t="s">
        <v>11</v>
      </c>
      <c r="G1505" s="8">
        <v>5414351</v>
      </c>
      <c r="H1505" s="8">
        <v>5479839</v>
      </c>
      <c r="I1505" s="8">
        <v>65488</v>
      </c>
      <c r="J1505" s="9">
        <f>--1.2%</f>
        <v>1.2E-2</v>
      </c>
      <c r="K1505" t="s">
        <v>3255</v>
      </c>
    </row>
    <row r="1506" spans="1:11" x14ac:dyDescent="0.35">
      <c r="A1506" s="3" t="s">
        <v>2974</v>
      </c>
      <c r="B1506" s="3">
        <v>11</v>
      </c>
      <c r="C1506" s="3">
        <v>13</v>
      </c>
      <c r="D1506" s="3" t="s">
        <v>2940</v>
      </c>
      <c r="E1506" s="4" t="s">
        <v>2975</v>
      </c>
      <c r="F1506" s="4" t="s">
        <v>14</v>
      </c>
      <c r="G1506" s="8">
        <v>5520320</v>
      </c>
      <c r="H1506" s="8">
        <v>5587036</v>
      </c>
      <c r="I1506" s="8">
        <v>66716</v>
      </c>
      <c r="J1506" s="9">
        <f>--1.2%</f>
        <v>1.2E-2</v>
      </c>
      <c r="K1506" t="s">
        <v>3255</v>
      </c>
    </row>
    <row r="1507" spans="1:11" x14ac:dyDescent="0.35">
      <c r="A1507" s="3" t="s">
        <v>817</v>
      </c>
      <c r="B1507" s="3">
        <v>6</v>
      </c>
      <c r="C1507" s="3">
        <v>10</v>
      </c>
      <c r="D1507" s="3" t="s">
        <v>813</v>
      </c>
      <c r="E1507" s="4" t="s">
        <v>818</v>
      </c>
      <c r="F1507" s="4" t="s">
        <v>29</v>
      </c>
      <c r="G1507" s="8">
        <v>7187106</v>
      </c>
      <c r="H1507" s="8">
        <v>7258931</v>
      </c>
      <c r="I1507" s="8">
        <v>71825</v>
      </c>
      <c r="J1507" s="9">
        <f>--1%</f>
        <v>0.01</v>
      </c>
      <c r="K1507" t="s">
        <v>3255</v>
      </c>
    </row>
    <row r="1508" spans="1:11" x14ac:dyDescent="0.35">
      <c r="A1508" s="3" t="s">
        <v>517</v>
      </c>
      <c r="B1508" s="3">
        <v>2</v>
      </c>
      <c r="C1508" s="3">
        <v>3</v>
      </c>
      <c r="D1508" s="3" t="s">
        <v>491</v>
      </c>
      <c r="E1508" s="4" t="s">
        <v>518</v>
      </c>
      <c r="F1508" s="4" t="s">
        <v>11</v>
      </c>
      <c r="G1508" s="8">
        <v>5062043</v>
      </c>
      <c r="H1508" s="8">
        <v>5135124</v>
      </c>
      <c r="I1508" s="8">
        <v>73081</v>
      </c>
      <c r="J1508" s="9">
        <f>--1.4%</f>
        <v>1.3999999999999999E-2</v>
      </c>
      <c r="K1508" t="s">
        <v>3255</v>
      </c>
    </row>
    <row r="1509" spans="1:11" x14ac:dyDescent="0.35">
      <c r="A1509" s="3" t="s">
        <v>1657</v>
      </c>
      <c r="B1509" s="3">
        <v>26</v>
      </c>
      <c r="C1509" s="3">
        <v>23</v>
      </c>
      <c r="D1509" s="3" t="s">
        <v>1633</v>
      </c>
      <c r="E1509" s="4" t="s">
        <v>1658</v>
      </c>
      <c r="F1509" s="4" t="s">
        <v>21</v>
      </c>
      <c r="G1509" s="8">
        <v>8469633</v>
      </c>
      <c r="H1509" s="8">
        <v>8545971</v>
      </c>
      <c r="I1509" s="8">
        <v>76338</v>
      </c>
      <c r="J1509" s="9">
        <f>--0.9%</f>
        <v>9.0000000000000011E-3</v>
      </c>
      <c r="K1509" t="s">
        <v>3255</v>
      </c>
    </row>
    <row r="1510" spans="1:11" x14ac:dyDescent="0.35">
      <c r="A1510" s="3" t="s">
        <v>2802</v>
      </c>
      <c r="B1510" s="3">
        <v>9</v>
      </c>
      <c r="C1510" s="3">
        <v>16</v>
      </c>
      <c r="D1510" s="3" t="s">
        <v>2790</v>
      </c>
      <c r="E1510" s="4" t="s">
        <v>2803</v>
      </c>
      <c r="F1510" s="4" t="s">
        <v>11</v>
      </c>
      <c r="G1510" s="8">
        <v>6076854</v>
      </c>
      <c r="H1510" s="8">
        <v>6156446</v>
      </c>
      <c r="I1510" s="8">
        <v>79592</v>
      </c>
      <c r="J1510" s="9">
        <f>--1.3%</f>
        <v>1.3000000000000001E-2</v>
      </c>
      <c r="K1510" t="s">
        <v>3255</v>
      </c>
    </row>
    <row r="1511" spans="1:11" x14ac:dyDescent="0.35">
      <c r="A1511" s="3" t="s">
        <v>2880</v>
      </c>
      <c r="B1511" s="3">
        <v>9</v>
      </c>
      <c r="C1511" s="3">
        <v>16</v>
      </c>
      <c r="D1511" s="3" t="s">
        <v>2790</v>
      </c>
      <c r="E1511" s="5" t="s">
        <v>2881</v>
      </c>
      <c r="F1511" s="4" t="s">
        <v>14</v>
      </c>
      <c r="G1511" s="8">
        <v>2475059</v>
      </c>
      <c r="H1511" s="8">
        <v>2557487</v>
      </c>
      <c r="I1511" s="8">
        <v>82428</v>
      </c>
      <c r="J1511" s="9">
        <f>--3.3%</f>
        <v>3.3000000000000002E-2</v>
      </c>
      <c r="K1511" t="s">
        <v>3255</v>
      </c>
    </row>
    <row r="1512" spans="1:11" x14ac:dyDescent="0.35">
      <c r="A1512" s="3" t="s">
        <v>1927</v>
      </c>
      <c r="B1512" s="3">
        <v>2</v>
      </c>
      <c r="C1512" s="3">
        <v>5</v>
      </c>
      <c r="D1512" s="3" t="s">
        <v>1907</v>
      </c>
      <c r="E1512" s="4" t="s">
        <v>1928</v>
      </c>
      <c r="F1512" s="4" t="s">
        <v>21</v>
      </c>
      <c r="G1512" s="8">
        <v>3204537</v>
      </c>
      <c r="H1512" s="8">
        <v>3287893</v>
      </c>
      <c r="I1512" s="8">
        <v>83356</v>
      </c>
      <c r="J1512" s="9">
        <f>--2.6%</f>
        <v>2.6000000000000002E-2</v>
      </c>
      <c r="K1512" t="s">
        <v>3255</v>
      </c>
    </row>
    <row r="1513" spans="1:11" x14ac:dyDescent="0.35">
      <c r="A1513" s="3" t="s">
        <v>2162</v>
      </c>
      <c r="B1513" s="3">
        <v>16</v>
      </c>
      <c r="C1513" s="3">
        <v>36</v>
      </c>
      <c r="D1513" s="3" t="s">
        <v>2128</v>
      </c>
      <c r="E1513" s="4" t="s">
        <v>2163</v>
      </c>
      <c r="F1513" s="4" t="s">
        <v>11</v>
      </c>
      <c r="G1513" s="8">
        <v>2897382</v>
      </c>
      <c r="H1513" s="8">
        <v>2996474</v>
      </c>
      <c r="I1513" s="8">
        <v>99092</v>
      </c>
      <c r="J1513" s="9">
        <f>--3.4%</f>
        <v>3.4000000000000002E-2</v>
      </c>
      <c r="K1513" t="s">
        <v>3255</v>
      </c>
    </row>
    <row r="1514" spans="1:11" x14ac:dyDescent="0.35">
      <c r="A1514" s="3" t="s">
        <v>234</v>
      </c>
      <c r="B1514" s="3">
        <v>20</v>
      </c>
      <c r="C1514" s="3">
        <v>38</v>
      </c>
      <c r="D1514" s="3" t="s">
        <v>180</v>
      </c>
      <c r="E1514" s="4" t="s">
        <v>235</v>
      </c>
      <c r="F1514" s="4" t="s">
        <v>14</v>
      </c>
      <c r="G1514" s="8">
        <v>9704457</v>
      </c>
      <c r="H1514" s="8">
        <v>9807668</v>
      </c>
      <c r="I1514" s="8">
        <v>103211</v>
      </c>
      <c r="J1514" s="9">
        <f>--1.1%</f>
        <v>1.1000000000000001E-2</v>
      </c>
      <c r="K1514" t="s">
        <v>3255</v>
      </c>
    </row>
    <row r="1515" spans="1:11" x14ac:dyDescent="0.35">
      <c r="A1515" s="3" t="s">
        <v>678</v>
      </c>
      <c r="B1515" s="3">
        <v>27</v>
      </c>
      <c r="C1515" s="3">
        <v>31</v>
      </c>
      <c r="D1515" s="3" t="s">
        <v>672</v>
      </c>
      <c r="E1515" s="4" t="s">
        <v>679</v>
      </c>
      <c r="F1515" s="4" t="s">
        <v>14</v>
      </c>
      <c r="G1515" s="8">
        <v>3280924</v>
      </c>
      <c r="H1515" s="8">
        <v>3387622</v>
      </c>
      <c r="I1515" s="8">
        <v>106698</v>
      </c>
      <c r="J1515" s="9">
        <f>--3.3%</f>
        <v>3.3000000000000002E-2</v>
      </c>
      <c r="K1515" t="s">
        <v>3255</v>
      </c>
    </row>
    <row r="1516" spans="1:11" x14ac:dyDescent="0.35">
      <c r="A1516" s="3" t="s">
        <v>1913</v>
      </c>
      <c r="B1516" s="3">
        <v>2</v>
      </c>
      <c r="C1516" s="3">
        <v>5</v>
      </c>
      <c r="D1516" s="3" t="s">
        <v>1907</v>
      </c>
      <c r="E1516" s="4" t="s">
        <v>1914</v>
      </c>
      <c r="F1516" s="4" t="s">
        <v>11</v>
      </c>
      <c r="G1516" s="8">
        <v>4732796</v>
      </c>
      <c r="H1516" s="8">
        <v>4841414</v>
      </c>
      <c r="I1516" s="8">
        <v>108618</v>
      </c>
      <c r="J1516" s="9">
        <f>--2.3%</f>
        <v>2.3E-2</v>
      </c>
      <c r="K1516" t="s">
        <v>3255</v>
      </c>
    </row>
    <row r="1517" spans="1:11" x14ac:dyDescent="0.35">
      <c r="A1517" s="3" t="s">
        <v>2477</v>
      </c>
      <c r="B1517" s="3">
        <v>11</v>
      </c>
      <c r="C1517" s="3">
        <v>12</v>
      </c>
      <c r="D1517" s="3" t="s">
        <v>2421</v>
      </c>
      <c r="E1517" s="4" t="s">
        <v>2478</v>
      </c>
      <c r="F1517" s="4" t="s">
        <v>21</v>
      </c>
      <c r="G1517" s="8">
        <v>7381445</v>
      </c>
      <c r="H1517" s="8">
        <v>7499084</v>
      </c>
      <c r="I1517" s="8">
        <v>117639</v>
      </c>
      <c r="J1517" s="9">
        <f>--1.6%</f>
        <v>1.6E-2</v>
      </c>
      <c r="K1517" t="s">
        <v>3255</v>
      </c>
    </row>
    <row r="1518" spans="1:11" x14ac:dyDescent="0.35">
      <c r="A1518" s="3" t="s">
        <v>133</v>
      </c>
      <c r="B1518" s="3">
        <v>27</v>
      </c>
      <c r="C1518" s="3">
        <v>32</v>
      </c>
      <c r="D1518" s="3" t="s">
        <v>121</v>
      </c>
      <c r="E1518" s="4" t="s">
        <v>134</v>
      </c>
      <c r="F1518" s="4" t="s">
        <v>26</v>
      </c>
      <c r="G1518" s="8">
        <v>4841567</v>
      </c>
      <c r="H1518" s="8">
        <v>4963075</v>
      </c>
      <c r="I1518" s="8">
        <v>121508</v>
      </c>
      <c r="J1518" s="9">
        <f>--2.5%</f>
        <v>2.5000000000000001E-2</v>
      </c>
      <c r="K1518" t="s">
        <v>3255</v>
      </c>
    </row>
    <row r="1519" spans="1:11" x14ac:dyDescent="0.35">
      <c r="A1519" s="3" t="s">
        <v>3079</v>
      </c>
      <c r="B1519" s="3">
        <v>29</v>
      </c>
      <c r="C1519" s="3">
        <v>27</v>
      </c>
      <c r="D1519" s="3" t="s">
        <v>3067</v>
      </c>
      <c r="E1519" s="4" t="s">
        <v>3080</v>
      </c>
      <c r="F1519" s="4" t="s">
        <v>21</v>
      </c>
      <c r="G1519" s="8">
        <v>5030263</v>
      </c>
      <c r="H1519" s="8">
        <v>5153926</v>
      </c>
      <c r="I1519" s="8">
        <v>123663</v>
      </c>
      <c r="J1519" s="9">
        <f>--2.5%</f>
        <v>2.5000000000000001E-2</v>
      </c>
      <c r="K1519" t="s">
        <v>3255</v>
      </c>
    </row>
    <row r="1520" spans="1:11" x14ac:dyDescent="0.35">
      <c r="A1520" s="3" t="s">
        <v>819</v>
      </c>
      <c r="B1520" s="3">
        <v>6</v>
      </c>
      <c r="C1520" s="3">
        <v>10</v>
      </c>
      <c r="D1520" s="3" t="s">
        <v>813</v>
      </c>
      <c r="E1520" s="4" t="s">
        <v>820</v>
      </c>
      <c r="F1520" s="4" t="s">
        <v>14</v>
      </c>
      <c r="G1520" s="8">
        <v>3481137</v>
      </c>
      <c r="H1520" s="8">
        <v>3605821</v>
      </c>
      <c r="I1520" s="8">
        <v>124684</v>
      </c>
      <c r="J1520" s="9">
        <f>--3.6%</f>
        <v>3.6000000000000004E-2</v>
      </c>
      <c r="K1520" t="s">
        <v>3255</v>
      </c>
    </row>
    <row r="1521" spans="1:11" x14ac:dyDescent="0.35">
      <c r="A1521" s="3" t="s">
        <v>3105</v>
      </c>
      <c r="B1521" s="3">
        <v>29</v>
      </c>
      <c r="C1521" s="3">
        <v>27</v>
      </c>
      <c r="D1521" s="3" t="s">
        <v>3067</v>
      </c>
      <c r="E1521" s="4" t="s">
        <v>3106</v>
      </c>
      <c r="F1521" s="4" t="s">
        <v>21</v>
      </c>
      <c r="G1521" s="8">
        <v>5011312</v>
      </c>
      <c r="H1521" s="8">
        <v>5136707</v>
      </c>
      <c r="I1521" s="8">
        <v>125395</v>
      </c>
      <c r="J1521" s="9">
        <f>--2.5%</f>
        <v>2.5000000000000001E-2</v>
      </c>
      <c r="K1521" t="s">
        <v>3255</v>
      </c>
    </row>
    <row r="1522" spans="1:11" x14ac:dyDescent="0.35">
      <c r="A1522" s="3" t="s">
        <v>1626</v>
      </c>
      <c r="B1522" s="3">
        <v>30</v>
      </c>
      <c r="C1522" s="3">
        <v>25</v>
      </c>
      <c r="D1522" s="3" t="s">
        <v>1592</v>
      </c>
      <c r="E1522" s="5" t="s">
        <v>1627</v>
      </c>
      <c r="F1522" s="4" t="s">
        <v>21</v>
      </c>
      <c r="G1522" s="8">
        <v>3413751</v>
      </c>
      <c r="H1522" s="8">
        <v>3539653</v>
      </c>
      <c r="I1522" s="8">
        <v>125902</v>
      </c>
      <c r="J1522" s="9">
        <f>--3.7%</f>
        <v>3.7000000000000005E-2</v>
      </c>
      <c r="K1522" t="s">
        <v>3255</v>
      </c>
    </row>
    <row r="1523" spans="1:11" x14ac:dyDescent="0.35">
      <c r="A1523" s="3" t="s">
        <v>812</v>
      </c>
      <c r="B1523" s="3">
        <v>6</v>
      </c>
      <c r="C1523" s="3">
        <v>10</v>
      </c>
      <c r="D1523" s="3" t="s">
        <v>813</v>
      </c>
      <c r="E1523" s="4" t="s">
        <v>814</v>
      </c>
      <c r="F1523" s="4" t="s">
        <v>26</v>
      </c>
      <c r="G1523" s="8">
        <v>6330686</v>
      </c>
      <c r="H1523" s="8">
        <v>6472730</v>
      </c>
      <c r="I1523" s="8">
        <v>142044</v>
      </c>
      <c r="J1523" s="9">
        <f>--2.2%</f>
        <v>2.2000000000000002E-2</v>
      </c>
      <c r="K1523" t="s">
        <v>3255</v>
      </c>
    </row>
    <row r="1524" spans="1:11" x14ac:dyDescent="0.35">
      <c r="A1524" s="3" t="s">
        <v>1561</v>
      </c>
      <c r="B1524" s="3">
        <v>21</v>
      </c>
      <c r="C1524" s="3">
        <v>47</v>
      </c>
      <c r="D1524" s="3" t="s">
        <v>1533</v>
      </c>
      <c r="E1524" s="4" t="s">
        <v>1562</v>
      </c>
      <c r="F1524" s="4" t="s">
        <v>11</v>
      </c>
      <c r="G1524" s="8">
        <v>3586224</v>
      </c>
      <c r="H1524" s="8">
        <v>3728317</v>
      </c>
      <c r="I1524" s="8">
        <v>142093</v>
      </c>
      <c r="J1524" s="9">
        <f>--4%</f>
        <v>0.04</v>
      </c>
      <c r="K1524" t="s">
        <v>3255</v>
      </c>
    </row>
    <row r="1525" spans="1:11" x14ac:dyDescent="0.35">
      <c r="A1525" s="3" t="s">
        <v>1151</v>
      </c>
      <c r="B1525" s="3">
        <v>25</v>
      </c>
      <c r="C1525" s="3">
        <v>24</v>
      </c>
      <c r="D1525" s="3" t="s">
        <v>1127</v>
      </c>
      <c r="E1525" s="4" t="s">
        <v>1152</v>
      </c>
      <c r="F1525" s="4" t="s">
        <v>11</v>
      </c>
      <c r="G1525" s="8">
        <v>12968394</v>
      </c>
      <c r="H1525" s="8">
        <v>13112473</v>
      </c>
      <c r="I1525" s="8">
        <v>144079</v>
      </c>
      <c r="J1525" s="9">
        <f>--1.1%</f>
        <v>1.1000000000000001E-2</v>
      </c>
      <c r="K1525" t="s">
        <v>3255</v>
      </c>
    </row>
    <row r="1526" spans="1:11" x14ac:dyDescent="0.35">
      <c r="A1526" s="3" t="s">
        <v>2221</v>
      </c>
      <c r="B1526" s="3">
        <v>25</v>
      </c>
      <c r="C1526" s="3">
        <v>19</v>
      </c>
      <c r="D1526" s="3" t="s">
        <v>2205</v>
      </c>
      <c r="E1526" s="4" t="s">
        <v>2222</v>
      </c>
      <c r="F1526" s="4" t="s">
        <v>21</v>
      </c>
      <c r="G1526" s="8">
        <v>10011812</v>
      </c>
      <c r="H1526" s="8">
        <v>10158403</v>
      </c>
      <c r="I1526" s="8">
        <v>146591</v>
      </c>
      <c r="J1526" s="9">
        <f>--1.5%</f>
        <v>1.4999999999999999E-2</v>
      </c>
      <c r="K1526" t="s">
        <v>3255</v>
      </c>
    </row>
    <row r="1527" spans="1:11" x14ac:dyDescent="0.35">
      <c r="A1527" s="3" t="s">
        <v>1394</v>
      </c>
      <c r="B1527" s="3">
        <v>24</v>
      </c>
      <c r="C1527" s="3">
        <v>30</v>
      </c>
      <c r="D1527" s="3" t="s">
        <v>1384</v>
      </c>
      <c r="E1527" s="4" t="s">
        <v>1395</v>
      </c>
      <c r="F1527" s="4" t="s">
        <v>11</v>
      </c>
      <c r="G1527" s="8">
        <v>9747128</v>
      </c>
      <c r="H1527" s="8">
        <v>9893770</v>
      </c>
      <c r="I1527" s="8">
        <v>146642</v>
      </c>
      <c r="J1527" s="9">
        <f>--1.5%</f>
        <v>1.4999999999999999E-2</v>
      </c>
      <c r="K1527" t="s">
        <v>3255</v>
      </c>
    </row>
    <row r="1528" spans="1:11" x14ac:dyDescent="0.35">
      <c r="A1528" s="3" t="s">
        <v>277</v>
      </c>
      <c r="B1528" s="3">
        <v>4</v>
      </c>
      <c r="C1528" s="3">
        <v>8</v>
      </c>
      <c r="D1528" s="3" t="s">
        <v>243</v>
      </c>
      <c r="E1528" s="4" t="s">
        <v>278</v>
      </c>
      <c r="F1528" s="4" t="s">
        <v>21</v>
      </c>
      <c r="G1528" s="8">
        <v>4656898</v>
      </c>
      <c r="H1528" s="8">
        <v>4809615</v>
      </c>
      <c r="I1528" s="8">
        <v>152717</v>
      </c>
      <c r="J1528" s="9">
        <f>--3.3%</f>
        <v>3.3000000000000002E-2</v>
      </c>
      <c r="K1528" t="s">
        <v>3255</v>
      </c>
    </row>
    <row r="1529" spans="1:11" x14ac:dyDescent="0.35">
      <c r="A1529" s="3" t="s">
        <v>1643</v>
      </c>
      <c r="B1529" s="3">
        <v>26</v>
      </c>
      <c r="C1529" s="3">
        <v>23</v>
      </c>
      <c r="D1529" s="3" t="s">
        <v>1633</v>
      </c>
      <c r="E1529" s="4" t="s">
        <v>1644</v>
      </c>
      <c r="F1529" s="4" t="s">
        <v>21</v>
      </c>
      <c r="G1529" s="8">
        <v>5678814</v>
      </c>
      <c r="H1529" s="8">
        <v>5833413</v>
      </c>
      <c r="I1529" s="8">
        <v>154599</v>
      </c>
      <c r="J1529" s="9">
        <f>--2.7%</f>
        <v>2.7000000000000003E-2</v>
      </c>
      <c r="K1529" t="s">
        <v>3255</v>
      </c>
    </row>
    <row r="1530" spans="1:11" x14ac:dyDescent="0.35">
      <c r="A1530" s="3" t="s">
        <v>2433</v>
      </c>
      <c r="B1530" s="3">
        <v>11</v>
      </c>
      <c r="C1530" s="3">
        <v>12</v>
      </c>
      <c r="D1530" s="3" t="s">
        <v>2421</v>
      </c>
      <c r="E1530" s="4" t="s">
        <v>2434</v>
      </c>
      <c r="F1530" s="4" t="s">
        <v>11</v>
      </c>
      <c r="G1530" s="8">
        <v>4364202</v>
      </c>
      <c r="H1530" s="8">
        <v>4520246</v>
      </c>
      <c r="I1530" s="8">
        <v>156044</v>
      </c>
      <c r="J1530" s="9">
        <f>--3.6%</f>
        <v>3.6000000000000004E-2</v>
      </c>
      <c r="K1530" t="s">
        <v>3255</v>
      </c>
    </row>
    <row r="1531" spans="1:11" x14ac:dyDescent="0.35">
      <c r="A1531" s="3" t="s">
        <v>1811</v>
      </c>
      <c r="B1531" s="3">
        <v>2</v>
      </c>
      <c r="C1531" s="3">
        <v>1</v>
      </c>
      <c r="D1531" s="3" t="s">
        <v>1739</v>
      </c>
      <c r="E1531" s="4" t="s">
        <v>1812</v>
      </c>
      <c r="F1531" s="4" t="s">
        <v>11</v>
      </c>
      <c r="G1531" s="8">
        <v>6804196</v>
      </c>
      <c r="H1531" s="8">
        <v>6964760</v>
      </c>
      <c r="I1531" s="8">
        <v>160564</v>
      </c>
      <c r="J1531" s="9">
        <f>--2.4%</f>
        <v>2.4E-2</v>
      </c>
      <c r="K1531" t="s">
        <v>3255</v>
      </c>
    </row>
    <row r="1532" spans="1:11" x14ac:dyDescent="0.35">
      <c r="A1532" s="3" t="s">
        <v>956</v>
      </c>
      <c r="B1532" s="3">
        <v>11</v>
      </c>
      <c r="C1532" s="3">
        <v>11</v>
      </c>
      <c r="D1532" s="3" t="s">
        <v>896</v>
      </c>
      <c r="E1532" s="4" t="s">
        <v>957</v>
      </c>
      <c r="F1532" s="4" t="s">
        <v>26</v>
      </c>
      <c r="G1532" s="8">
        <v>7096087</v>
      </c>
      <c r="H1532" s="8">
        <v>7265505</v>
      </c>
      <c r="I1532" s="8">
        <v>169418</v>
      </c>
      <c r="J1532" s="9">
        <f>--2.4%</f>
        <v>2.4E-2</v>
      </c>
      <c r="K1532" t="s">
        <v>3255</v>
      </c>
    </row>
    <row r="1533" spans="1:11" x14ac:dyDescent="0.35">
      <c r="A1533" s="3" t="s">
        <v>35</v>
      </c>
      <c r="B1533" s="3">
        <v>5</v>
      </c>
      <c r="C1533" s="3">
        <v>7</v>
      </c>
      <c r="D1533" s="3" t="s">
        <v>9</v>
      </c>
      <c r="E1533" s="4" t="s">
        <v>36</v>
      </c>
      <c r="F1533" s="4" t="s">
        <v>26</v>
      </c>
      <c r="G1533" s="8">
        <v>4394981</v>
      </c>
      <c r="H1533" s="8">
        <v>4564828</v>
      </c>
      <c r="I1533" s="8">
        <v>169847</v>
      </c>
      <c r="J1533" s="9">
        <f>--3.9%</f>
        <v>3.9E-2</v>
      </c>
      <c r="K1533" t="s">
        <v>3255</v>
      </c>
    </row>
    <row r="1534" spans="1:11" x14ac:dyDescent="0.35">
      <c r="A1534" s="3" t="s">
        <v>3120</v>
      </c>
      <c r="B1534" s="3">
        <v>24</v>
      </c>
      <c r="C1534" s="3">
        <v>26</v>
      </c>
      <c r="D1534" s="3" t="s">
        <v>3121</v>
      </c>
      <c r="E1534" s="4" t="s">
        <v>3122</v>
      </c>
      <c r="F1534" s="4" t="s">
        <v>11</v>
      </c>
      <c r="G1534" s="8">
        <v>7577435</v>
      </c>
      <c r="H1534" s="8">
        <v>7755621</v>
      </c>
      <c r="I1534" s="8">
        <v>178186</v>
      </c>
      <c r="J1534" s="9">
        <f>--2.4%</f>
        <v>2.4E-2</v>
      </c>
      <c r="K1534" t="s">
        <v>3255</v>
      </c>
    </row>
    <row r="1535" spans="1:11" x14ac:dyDescent="0.35">
      <c r="A1535" s="3" t="s">
        <v>1539</v>
      </c>
      <c r="B1535" s="3">
        <v>21</v>
      </c>
      <c r="C1535" s="3">
        <v>47</v>
      </c>
      <c r="D1535" s="3" t="s">
        <v>1533</v>
      </c>
      <c r="E1535" s="4" t="s">
        <v>1540</v>
      </c>
      <c r="F1535" s="4" t="s">
        <v>11</v>
      </c>
      <c r="G1535" s="8">
        <v>22637983</v>
      </c>
      <c r="H1535" s="8">
        <v>22823291</v>
      </c>
      <c r="I1535" s="8">
        <v>185308</v>
      </c>
      <c r="J1535" s="9">
        <f>--0.8%</f>
        <v>8.0000000000000002E-3</v>
      </c>
      <c r="K1535" t="s">
        <v>3255</v>
      </c>
    </row>
    <row r="1536" spans="1:11" x14ac:dyDescent="0.35">
      <c r="A1536" s="3" t="s">
        <v>1520</v>
      </c>
      <c r="B1536" s="3">
        <v>22</v>
      </c>
      <c r="C1536" s="3">
        <v>40</v>
      </c>
      <c r="D1536" s="3" t="s">
        <v>1486</v>
      </c>
      <c r="E1536" s="4" t="s">
        <v>1521</v>
      </c>
      <c r="F1536" s="4" t="s">
        <v>14</v>
      </c>
      <c r="G1536" s="8">
        <v>3865167</v>
      </c>
      <c r="H1536" s="8">
        <v>4054425</v>
      </c>
      <c r="I1536" s="8">
        <v>189258</v>
      </c>
      <c r="J1536" s="9">
        <f>--4.9%</f>
        <v>4.9000000000000002E-2</v>
      </c>
      <c r="K1536" t="s">
        <v>3255</v>
      </c>
    </row>
    <row r="1537" spans="1:11" x14ac:dyDescent="0.35">
      <c r="A1537" s="3" t="s">
        <v>2643</v>
      </c>
      <c r="B1537" s="3">
        <v>12</v>
      </c>
      <c r="C1537" s="3">
        <v>17</v>
      </c>
      <c r="D1537" s="3" t="s">
        <v>2565</v>
      </c>
      <c r="E1537" s="4" t="s">
        <v>2644</v>
      </c>
      <c r="F1537" s="4" t="s">
        <v>11</v>
      </c>
      <c r="G1537" s="8">
        <v>7351413</v>
      </c>
      <c r="H1537" s="8">
        <v>7541064</v>
      </c>
      <c r="I1537" s="8">
        <v>189651</v>
      </c>
      <c r="J1537" s="9">
        <f>--2.6%</f>
        <v>2.6000000000000002E-2</v>
      </c>
      <c r="K1537" t="s">
        <v>3255</v>
      </c>
    </row>
    <row r="1538" spans="1:11" x14ac:dyDescent="0.35">
      <c r="A1538" s="3" t="s">
        <v>1571</v>
      </c>
      <c r="B1538" s="3">
        <v>21</v>
      </c>
      <c r="C1538" s="3">
        <v>47</v>
      </c>
      <c r="D1538" s="3" t="s">
        <v>1533</v>
      </c>
      <c r="E1538" s="4" t="s">
        <v>1572</v>
      </c>
      <c r="F1538" s="4" t="s">
        <v>21</v>
      </c>
      <c r="G1538" s="8">
        <v>5543147</v>
      </c>
      <c r="H1538" s="8">
        <v>5740898</v>
      </c>
      <c r="I1538" s="8">
        <v>197751</v>
      </c>
      <c r="J1538" s="9">
        <f>--3.6%</f>
        <v>3.6000000000000004E-2</v>
      </c>
      <c r="K1538" t="s">
        <v>3255</v>
      </c>
    </row>
    <row r="1539" spans="1:11" x14ac:dyDescent="0.35">
      <c r="A1539" s="3" t="s">
        <v>804</v>
      </c>
      <c r="B1539" s="3">
        <v>31</v>
      </c>
      <c r="C1539" s="3">
        <v>50</v>
      </c>
      <c r="D1539" s="3" t="s">
        <v>770</v>
      </c>
      <c r="E1539" s="4" t="s">
        <v>805</v>
      </c>
      <c r="F1539" s="4" t="s">
        <v>11</v>
      </c>
      <c r="G1539" s="8">
        <v>11268491</v>
      </c>
      <c r="H1539" s="8">
        <v>11479608</v>
      </c>
      <c r="I1539" s="8">
        <v>211117</v>
      </c>
      <c r="J1539" s="9">
        <f>--1.9%</f>
        <v>1.9E-2</v>
      </c>
      <c r="K1539" t="s">
        <v>3255</v>
      </c>
    </row>
    <row r="1540" spans="1:11" x14ac:dyDescent="0.35">
      <c r="A1540" s="3" t="s">
        <v>676</v>
      </c>
      <c r="B1540" s="3">
        <v>27</v>
      </c>
      <c r="C1540" s="3">
        <v>31</v>
      </c>
      <c r="D1540" s="3" t="s">
        <v>672</v>
      </c>
      <c r="E1540" s="4" t="s">
        <v>677</v>
      </c>
      <c r="F1540" s="4" t="s">
        <v>26</v>
      </c>
      <c r="G1540" s="8">
        <v>5179394</v>
      </c>
      <c r="H1540" s="8">
        <v>5393847</v>
      </c>
      <c r="I1540" s="8">
        <v>214453</v>
      </c>
      <c r="J1540" s="9">
        <f>--4.1%</f>
        <v>4.0999999999999995E-2</v>
      </c>
      <c r="K1540" t="s">
        <v>3255</v>
      </c>
    </row>
    <row r="1541" spans="1:11" x14ac:dyDescent="0.35">
      <c r="A1541" s="3" t="s">
        <v>753</v>
      </c>
      <c r="B1541" s="3">
        <v>30</v>
      </c>
      <c r="C1541" s="3">
        <v>22</v>
      </c>
      <c r="D1541" s="3" t="s">
        <v>737</v>
      </c>
      <c r="E1541" s="4" t="s">
        <v>754</v>
      </c>
      <c r="F1541" s="4" t="s">
        <v>21</v>
      </c>
      <c r="G1541" s="8">
        <v>4186346</v>
      </c>
      <c r="H1541" s="8">
        <v>4407590</v>
      </c>
      <c r="I1541" s="8">
        <v>221244</v>
      </c>
      <c r="J1541" s="9">
        <f>--5.3%</f>
        <v>5.2999999999999999E-2</v>
      </c>
      <c r="K1541" t="s">
        <v>3255</v>
      </c>
    </row>
    <row r="1542" spans="1:11" x14ac:dyDescent="0.35">
      <c r="A1542" s="3" t="s">
        <v>1367</v>
      </c>
      <c r="B1542" s="3">
        <v>31</v>
      </c>
      <c r="C1542" s="3">
        <v>49</v>
      </c>
      <c r="D1542" s="3" t="s">
        <v>1325</v>
      </c>
      <c r="E1542" s="4" t="s">
        <v>1368</v>
      </c>
      <c r="F1542" s="4" t="s">
        <v>11</v>
      </c>
      <c r="G1542" s="8">
        <v>21139106</v>
      </c>
      <c r="H1542" s="8">
        <v>21363361</v>
      </c>
      <c r="I1542" s="8">
        <v>224255</v>
      </c>
      <c r="J1542" s="9">
        <f>--1.1%</f>
        <v>1.1000000000000001E-2</v>
      </c>
      <c r="K1542" t="s">
        <v>3255</v>
      </c>
    </row>
    <row r="1543" spans="1:11" x14ac:dyDescent="0.35">
      <c r="A1543" s="3" t="s">
        <v>263</v>
      </c>
      <c r="B1543" s="3">
        <v>4</v>
      </c>
      <c r="C1543" s="3">
        <v>8</v>
      </c>
      <c r="D1543" s="3" t="s">
        <v>243</v>
      </c>
      <c r="E1543" s="4" t="s">
        <v>264</v>
      </c>
      <c r="F1543" s="4" t="s">
        <v>26</v>
      </c>
      <c r="G1543" s="8">
        <v>6279576</v>
      </c>
      <c r="H1543" s="8">
        <v>6511494</v>
      </c>
      <c r="I1543" s="8">
        <v>231918</v>
      </c>
      <c r="J1543" s="9">
        <f>--3.7%</f>
        <v>3.7000000000000005E-2</v>
      </c>
      <c r="K1543" t="s">
        <v>3255</v>
      </c>
    </row>
    <row r="1544" spans="1:11" x14ac:dyDescent="0.35">
      <c r="A1544" s="3" t="s">
        <v>747</v>
      </c>
      <c r="B1544" s="3">
        <v>30</v>
      </c>
      <c r="C1544" s="3">
        <v>22</v>
      </c>
      <c r="D1544" s="3" t="s">
        <v>737</v>
      </c>
      <c r="E1544" s="4" t="s">
        <v>748</v>
      </c>
      <c r="F1544" s="4" t="s">
        <v>21</v>
      </c>
      <c r="G1544" s="8">
        <v>7530634</v>
      </c>
      <c r="H1544" s="8">
        <v>7764140</v>
      </c>
      <c r="I1544" s="8">
        <v>233506</v>
      </c>
      <c r="J1544" s="9">
        <f>--3.1%</f>
        <v>3.1E-2</v>
      </c>
      <c r="K1544" t="s">
        <v>3255</v>
      </c>
    </row>
    <row r="1545" spans="1:11" x14ac:dyDescent="0.35">
      <c r="A1545" s="3" t="s">
        <v>179</v>
      </c>
      <c r="B1545" s="3">
        <v>15</v>
      </c>
      <c r="C1545" s="3">
        <v>38</v>
      </c>
      <c r="D1545" s="3" t="s">
        <v>180</v>
      </c>
      <c r="E1545" s="4" t="s">
        <v>181</v>
      </c>
      <c r="F1545" s="4" t="s">
        <v>14</v>
      </c>
      <c r="G1545" s="8">
        <v>7984409</v>
      </c>
      <c r="H1545" s="8">
        <v>8218748</v>
      </c>
      <c r="I1545" s="8">
        <v>234339</v>
      </c>
      <c r="J1545" s="9">
        <f>--2.9%</f>
        <v>2.8999999999999998E-2</v>
      </c>
      <c r="K1545" t="s">
        <v>3255</v>
      </c>
    </row>
    <row r="1546" spans="1:11" x14ac:dyDescent="0.35">
      <c r="A1546" s="3" t="s">
        <v>710</v>
      </c>
      <c r="B1546" s="3">
        <v>29</v>
      </c>
      <c r="C1546" s="3">
        <v>31</v>
      </c>
      <c r="D1546" s="3" t="s">
        <v>672</v>
      </c>
      <c r="E1546" s="4" t="s">
        <v>711</v>
      </c>
      <c r="F1546" s="4" t="s">
        <v>11</v>
      </c>
      <c r="G1546" s="8">
        <v>4668880</v>
      </c>
      <c r="H1546" s="8">
        <v>4905988</v>
      </c>
      <c r="I1546" s="8">
        <v>237108</v>
      </c>
      <c r="J1546" s="9">
        <f>--5.1%</f>
        <v>5.0999999999999997E-2</v>
      </c>
      <c r="K1546" t="s">
        <v>3255</v>
      </c>
    </row>
    <row r="1547" spans="1:11" x14ac:dyDescent="0.35">
      <c r="A1547" s="3" t="s">
        <v>2073</v>
      </c>
      <c r="B1547" s="3">
        <v>19</v>
      </c>
      <c r="C1547" s="3">
        <v>37</v>
      </c>
      <c r="D1547" s="3" t="s">
        <v>2035</v>
      </c>
      <c r="E1547" s="4" t="s">
        <v>2074</v>
      </c>
      <c r="F1547" s="4" t="s">
        <v>11</v>
      </c>
      <c r="G1547" s="8">
        <v>4044490</v>
      </c>
      <c r="H1547" s="8">
        <v>4283484</v>
      </c>
      <c r="I1547" s="8">
        <v>238994</v>
      </c>
      <c r="J1547" s="9">
        <f>--5.9%</f>
        <v>5.9000000000000004E-2</v>
      </c>
      <c r="K1547" t="s">
        <v>3255</v>
      </c>
    </row>
    <row r="1548" spans="1:11" x14ac:dyDescent="0.35">
      <c r="A1548" s="3" t="s">
        <v>327</v>
      </c>
      <c r="B1548" s="3">
        <v>7</v>
      </c>
      <c r="C1548" s="3">
        <v>8</v>
      </c>
      <c r="D1548" s="3" t="s">
        <v>243</v>
      </c>
      <c r="E1548" s="4" t="s">
        <v>328</v>
      </c>
      <c r="F1548" s="4" t="s">
        <v>21</v>
      </c>
      <c r="G1548" s="8">
        <v>7688619</v>
      </c>
      <c r="H1548" s="8">
        <v>7927774</v>
      </c>
      <c r="I1548" s="8">
        <v>239155</v>
      </c>
      <c r="J1548" s="9">
        <f>--3.1%</f>
        <v>3.1E-2</v>
      </c>
      <c r="K1548" t="s">
        <v>3255</v>
      </c>
    </row>
    <row r="1549" spans="1:11" x14ac:dyDescent="0.35">
      <c r="A1549" s="3" t="s">
        <v>1485</v>
      </c>
      <c r="B1549" s="3">
        <v>17</v>
      </c>
      <c r="C1549" s="3">
        <v>40</v>
      </c>
      <c r="D1549" s="3" t="s">
        <v>1486</v>
      </c>
      <c r="E1549" s="4" t="s">
        <v>1487</v>
      </c>
      <c r="F1549" s="4" t="s">
        <v>29</v>
      </c>
      <c r="G1549" s="8">
        <v>4793454</v>
      </c>
      <c r="H1549" s="8">
        <v>5033044</v>
      </c>
      <c r="I1549" s="8">
        <v>239590</v>
      </c>
      <c r="J1549" s="9">
        <f>--5%</f>
        <v>0.05</v>
      </c>
      <c r="K1549" t="s">
        <v>3255</v>
      </c>
    </row>
    <row r="1550" spans="1:11" x14ac:dyDescent="0.35">
      <c r="A1550" s="3" t="s">
        <v>885</v>
      </c>
      <c r="B1550" s="3">
        <v>10</v>
      </c>
      <c r="C1550" s="3">
        <v>10</v>
      </c>
      <c r="D1550" s="3" t="s">
        <v>813</v>
      </c>
      <c r="E1550" s="4" t="s">
        <v>886</v>
      </c>
      <c r="F1550" s="4" t="s">
        <v>11</v>
      </c>
      <c r="G1550" s="8">
        <v>5985590</v>
      </c>
      <c r="H1550" s="8">
        <v>6231449</v>
      </c>
      <c r="I1550" s="8">
        <v>245859</v>
      </c>
      <c r="J1550" s="9">
        <f>--4.1%</f>
        <v>4.0999999999999995E-2</v>
      </c>
      <c r="K1550" t="s">
        <v>3255</v>
      </c>
    </row>
    <row r="1551" spans="1:11" x14ac:dyDescent="0.35">
      <c r="A1551" s="3" t="s">
        <v>1876</v>
      </c>
      <c r="B1551" s="3">
        <v>23</v>
      </c>
      <c r="C1551" s="3">
        <v>41</v>
      </c>
      <c r="D1551" s="3" t="s">
        <v>1834</v>
      </c>
      <c r="E1551" s="4" t="s">
        <v>1877</v>
      </c>
      <c r="F1551" s="4" t="s">
        <v>11</v>
      </c>
      <c r="G1551" s="8">
        <v>5649601</v>
      </c>
      <c r="H1551" s="8">
        <v>5905259</v>
      </c>
      <c r="I1551" s="8">
        <v>255658</v>
      </c>
      <c r="J1551" s="9">
        <f>--4.5%</f>
        <v>4.4999999999999998E-2</v>
      </c>
      <c r="K1551" t="s">
        <v>3255</v>
      </c>
    </row>
    <row r="1552" spans="1:11" x14ac:dyDescent="0.35">
      <c r="A1552" s="3" t="s">
        <v>1635</v>
      </c>
      <c r="B1552" s="3">
        <v>26</v>
      </c>
      <c r="C1552" s="3">
        <v>23</v>
      </c>
      <c r="D1552" s="3" t="s">
        <v>1633</v>
      </c>
      <c r="E1552" s="4" t="s">
        <v>1636</v>
      </c>
      <c r="F1552" s="4" t="s">
        <v>11</v>
      </c>
      <c r="G1552" s="8">
        <v>5373503</v>
      </c>
      <c r="H1552" s="8">
        <v>5629416</v>
      </c>
      <c r="I1552" s="8">
        <v>255913</v>
      </c>
      <c r="J1552" s="9">
        <f>--4.8%</f>
        <v>4.8000000000000001E-2</v>
      </c>
      <c r="K1552" t="s">
        <v>3255</v>
      </c>
    </row>
    <row r="1553" spans="1:11" x14ac:dyDescent="0.35">
      <c r="A1553" s="3" t="s">
        <v>2071</v>
      </c>
      <c r="B1553" s="3">
        <v>19</v>
      </c>
      <c r="C1553" s="3">
        <v>37</v>
      </c>
      <c r="D1553" s="3" t="s">
        <v>2035</v>
      </c>
      <c r="E1553" s="5" t="s">
        <v>2072</v>
      </c>
      <c r="F1553" s="4" t="s">
        <v>21</v>
      </c>
      <c r="G1553" s="8">
        <v>1564512</v>
      </c>
      <c r="H1553" s="8">
        <v>1827804</v>
      </c>
      <c r="I1553" s="8">
        <v>263292</v>
      </c>
      <c r="J1553" s="9">
        <f>--16.8%</f>
        <v>0.16800000000000001</v>
      </c>
      <c r="K1553" t="s">
        <v>3255</v>
      </c>
    </row>
    <row r="1554" spans="1:11" x14ac:dyDescent="0.35">
      <c r="A1554" s="3" t="s">
        <v>2353</v>
      </c>
      <c r="B1554" s="3">
        <v>3</v>
      </c>
      <c r="C1554" s="3">
        <v>9</v>
      </c>
      <c r="D1554" s="3" t="s">
        <v>2354</v>
      </c>
      <c r="E1554" s="4" t="s">
        <v>2355</v>
      </c>
      <c r="F1554" s="4" t="s">
        <v>29</v>
      </c>
      <c r="G1554" s="8">
        <v>5176388</v>
      </c>
      <c r="H1554" s="8">
        <v>5443416</v>
      </c>
      <c r="I1554" s="8">
        <v>267028</v>
      </c>
      <c r="J1554" s="9">
        <f>--5.2%</f>
        <v>5.2000000000000005E-2</v>
      </c>
      <c r="K1554" t="s">
        <v>3255</v>
      </c>
    </row>
    <row r="1555" spans="1:11" x14ac:dyDescent="0.35">
      <c r="A1555" s="3" t="s">
        <v>1204</v>
      </c>
      <c r="B1555" s="3">
        <v>14</v>
      </c>
      <c r="C1555" s="3">
        <v>34</v>
      </c>
      <c r="D1555" s="3" t="s">
        <v>1194</v>
      </c>
      <c r="E1555" s="4" t="s">
        <v>1205</v>
      </c>
      <c r="F1555" s="4" t="s">
        <v>29</v>
      </c>
      <c r="G1555" s="8">
        <v>6509342</v>
      </c>
      <c r="H1555" s="8">
        <v>6777721</v>
      </c>
      <c r="I1555" s="8">
        <v>268379</v>
      </c>
      <c r="J1555" s="9">
        <f>--4.1%</f>
        <v>4.0999999999999995E-2</v>
      </c>
      <c r="K1555" t="s">
        <v>3255</v>
      </c>
    </row>
    <row r="1556" spans="1:11" x14ac:dyDescent="0.35">
      <c r="A1556" s="3" t="s">
        <v>1915</v>
      </c>
      <c r="B1556" s="3">
        <v>2</v>
      </c>
      <c r="C1556" s="3">
        <v>5</v>
      </c>
      <c r="D1556" s="3" t="s">
        <v>1907</v>
      </c>
      <c r="E1556" s="4" t="s">
        <v>1916</v>
      </c>
      <c r="F1556" s="4" t="s">
        <v>11</v>
      </c>
      <c r="G1556" s="8">
        <v>4099996</v>
      </c>
      <c r="H1556" s="8">
        <v>4383359</v>
      </c>
      <c r="I1556" s="8">
        <v>283363</v>
      </c>
      <c r="J1556" s="9">
        <f>--6.9%</f>
        <v>6.9000000000000006E-2</v>
      </c>
      <c r="K1556" t="s">
        <v>3255</v>
      </c>
    </row>
    <row r="1557" spans="1:11" x14ac:dyDescent="0.35">
      <c r="A1557" s="3" t="s">
        <v>2404</v>
      </c>
      <c r="B1557" s="3">
        <v>5</v>
      </c>
      <c r="C1557" s="3">
        <v>9</v>
      </c>
      <c r="D1557" s="3" t="s">
        <v>2354</v>
      </c>
      <c r="E1557" s="5" t="s">
        <v>2405</v>
      </c>
      <c r="F1557" s="4" t="s">
        <v>14</v>
      </c>
      <c r="G1557" s="8">
        <v>2922583</v>
      </c>
      <c r="H1557" s="8">
        <v>3213270</v>
      </c>
      <c r="I1557" s="8">
        <v>290687</v>
      </c>
      <c r="J1557" s="9">
        <f>--9.9%</f>
        <v>9.9000000000000005E-2</v>
      </c>
      <c r="K1557" t="s">
        <v>3255</v>
      </c>
    </row>
    <row r="1558" spans="1:11" x14ac:dyDescent="0.35">
      <c r="A1558" s="3" t="s">
        <v>149</v>
      </c>
      <c r="B1558" s="3">
        <v>27</v>
      </c>
      <c r="C1558" s="3">
        <v>32</v>
      </c>
      <c r="D1558" s="3" t="s">
        <v>121</v>
      </c>
      <c r="E1558" s="4" t="s">
        <v>150</v>
      </c>
      <c r="F1558" s="4" t="s">
        <v>26</v>
      </c>
      <c r="G1558" s="8">
        <v>7049744</v>
      </c>
      <c r="H1558" s="8">
        <v>7347707</v>
      </c>
      <c r="I1558" s="8">
        <v>297963</v>
      </c>
      <c r="J1558" s="9">
        <f>--4.2%</f>
        <v>4.2000000000000003E-2</v>
      </c>
      <c r="K1558" t="s">
        <v>3255</v>
      </c>
    </row>
    <row r="1559" spans="1:11" x14ac:dyDescent="0.35">
      <c r="A1559" s="3" t="s">
        <v>1488</v>
      </c>
      <c r="B1559" s="3">
        <v>17</v>
      </c>
      <c r="C1559" s="3">
        <v>40</v>
      </c>
      <c r="D1559" s="3" t="s">
        <v>1486</v>
      </c>
      <c r="E1559" s="4" t="s">
        <v>1489</v>
      </c>
      <c r="F1559" s="4" t="s">
        <v>11</v>
      </c>
      <c r="G1559" s="8">
        <v>4492540</v>
      </c>
      <c r="H1559" s="8">
        <v>4792270</v>
      </c>
      <c r="I1559" s="8">
        <v>299730</v>
      </c>
      <c r="J1559" s="9">
        <f>--6.7%</f>
        <v>6.7000000000000004E-2</v>
      </c>
      <c r="K1559" t="s">
        <v>3255</v>
      </c>
    </row>
    <row r="1560" spans="1:11" x14ac:dyDescent="0.35">
      <c r="A1560" s="3" t="s">
        <v>1585</v>
      </c>
      <c r="B1560" s="3">
        <v>21</v>
      </c>
      <c r="C1560" s="3">
        <v>47</v>
      </c>
      <c r="D1560" s="3" t="s">
        <v>1533</v>
      </c>
      <c r="E1560" s="4" t="s">
        <v>1586</v>
      </c>
      <c r="F1560" s="4" t="s">
        <v>21</v>
      </c>
      <c r="G1560" s="8">
        <v>10954675</v>
      </c>
      <c r="H1560" s="8">
        <v>11268708</v>
      </c>
      <c r="I1560" s="8">
        <v>314033</v>
      </c>
      <c r="J1560" s="9">
        <f>--2.9%</f>
        <v>2.8999999999999998E-2</v>
      </c>
      <c r="K1560" t="s">
        <v>3255</v>
      </c>
    </row>
    <row r="1561" spans="1:11" x14ac:dyDescent="0.35">
      <c r="A1561" s="3" t="s">
        <v>45</v>
      </c>
      <c r="B1561" s="3">
        <v>6</v>
      </c>
      <c r="C1561" s="3">
        <v>7</v>
      </c>
      <c r="D1561" s="3" t="s">
        <v>9</v>
      </c>
      <c r="E1561" s="4" t="s">
        <v>46</v>
      </c>
      <c r="F1561" s="4" t="s">
        <v>21</v>
      </c>
      <c r="G1561" s="8">
        <v>3344418</v>
      </c>
      <c r="H1561" s="8">
        <v>3668638</v>
      </c>
      <c r="I1561" s="8">
        <v>324220</v>
      </c>
      <c r="J1561" s="9">
        <f>--9.7%</f>
        <v>9.6999999999999989E-2</v>
      </c>
      <c r="K1561" t="s">
        <v>3255</v>
      </c>
    </row>
    <row r="1562" spans="1:11" x14ac:dyDescent="0.35">
      <c r="A1562" s="3" t="s">
        <v>617</v>
      </c>
      <c r="B1562" s="3">
        <v>3</v>
      </c>
      <c r="C1562" s="3">
        <v>6</v>
      </c>
      <c r="D1562" s="3" t="s">
        <v>613</v>
      </c>
      <c r="E1562" s="4" t="s">
        <v>618</v>
      </c>
      <c r="F1562" s="4" t="s">
        <v>11</v>
      </c>
      <c r="G1562" s="8">
        <v>3909652</v>
      </c>
      <c r="H1562" s="8">
        <v>4247239</v>
      </c>
      <c r="I1562" s="8">
        <v>337587</v>
      </c>
      <c r="J1562" s="9">
        <f>--8.6%</f>
        <v>8.5999999999999993E-2</v>
      </c>
      <c r="K1562" t="s">
        <v>3255</v>
      </c>
    </row>
    <row r="1563" spans="1:11" x14ac:dyDescent="0.35">
      <c r="A1563" s="3" t="s">
        <v>249</v>
      </c>
      <c r="B1563" s="3">
        <v>4</v>
      </c>
      <c r="C1563" s="3">
        <v>8</v>
      </c>
      <c r="D1563" s="3" t="s">
        <v>243</v>
      </c>
      <c r="E1563" s="4" t="s">
        <v>250</v>
      </c>
      <c r="F1563" s="4" t="s">
        <v>29</v>
      </c>
      <c r="G1563" s="8">
        <v>8471031</v>
      </c>
      <c r="H1563" s="8">
        <v>8815659</v>
      </c>
      <c r="I1563" s="8">
        <v>344628</v>
      </c>
      <c r="J1563" s="9">
        <f>--4.1%</f>
        <v>4.0999999999999995E-2</v>
      </c>
      <c r="K1563" t="s">
        <v>3255</v>
      </c>
    </row>
    <row r="1564" spans="1:11" x14ac:dyDescent="0.35">
      <c r="A1564" s="3" t="s">
        <v>1886</v>
      </c>
      <c r="B1564" s="3">
        <v>23</v>
      </c>
      <c r="C1564" s="3">
        <v>41</v>
      </c>
      <c r="D1564" s="3" t="s">
        <v>1834</v>
      </c>
      <c r="E1564" s="4" t="s">
        <v>1887</v>
      </c>
      <c r="F1564" s="4" t="s">
        <v>14</v>
      </c>
      <c r="G1564" s="8">
        <v>2840521</v>
      </c>
      <c r="H1564" s="8">
        <v>3205327</v>
      </c>
      <c r="I1564" s="8">
        <v>364806</v>
      </c>
      <c r="J1564" s="9">
        <f>--12.8%</f>
        <v>0.128</v>
      </c>
      <c r="K1564" t="s">
        <v>3255</v>
      </c>
    </row>
    <row r="1565" spans="1:11" x14ac:dyDescent="0.35">
      <c r="A1565" s="3" t="s">
        <v>3083</v>
      </c>
      <c r="B1565" s="3">
        <v>29</v>
      </c>
      <c r="C1565" s="3">
        <v>27</v>
      </c>
      <c r="D1565" s="3" t="s">
        <v>3067</v>
      </c>
      <c r="E1565" s="4" t="s">
        <v>3084</v>
      </c>
      <c r="F1565" s="4" t="s">
        <v>11</v>
      </c>
      <c r="G1565" s="8">
        <v>5535886</v>
      </c>
      <c r="H1565" s="8">
        <v>5902178</v>
      </c>
      <c r="I1565" s="8">
        <v>366292</v>
      </c>
      <c r="J1565" s="9">
        <f>--6.6%</f>
        <v>6.6000000000000003E-2</v>
      </c>
      <c r="K1565" t="s">
        <v>3255</v>
      </c>
    </row>
    <row r="1566" spans="1:11" x14ac:dyDescent="0.35">
      <c r="A1566" s="3" t="s">
        <v>2956</v>
      </c>
      <c r="B1566" s="3">
        <v>8</v>
      </c>
      <c r="C1566" s="3">
        <v>13</v>
      </c>
      <c r="D1566" s="3" t="s">
        <v>2940</v>
      </c>
      <c r="E1566" s="4" t="s">
        <v>2957</v>
      </c>
      <c r="F1566" s="4" t="s">
        <v>21</v>
      </c>
      <c r="G1566" s="8">
        <v>8485756</v>
      </c>
      <c r="H1566" s="8">
        <v>8852089</v>
      </c>
      <c r="I1566" s="8">
        <v>366333</v>
      </c>
      <c r="J1566" s="9">
        <f>--4.3%</f>
        <v>4.2999999999999997E-2</v>
      </c>
      <c r="K1566" t="s">
        <v>3255</v>
      </c>
    </row>
    <row r="1567" spans="1:11" x14ac:dyDescent="0.35">
      <c r="A1567" s="3" t="s">
        <v>1833</v>
      </c>
      <c r="B1567" s="3">
        <v>13</v>
      </c>
      <c r="C1567" s="3">
        <v>35</v>
      </c>
      <c r="D1567" s="3" t="s">
        <v>1834</v>
      </c>
      <c r="E1567" s="4" t="s">
        <v>1835</v>
      </c>
      <c r="F1567" s="4" t="s">
        <v>11</v>
      </c>
      <c r="G1567" s="8">
        <v>3143794</v>
      </c>
      <c r="H1567" s="8">
        <v>3538274</v>
      </c>
      <c r="I1567" s="8">
        <v>394480</v>
      </c>
      <c r="J1567" s="9">
        <f>--12.5%</f>
        <v>0.125</v>
      </c>
      <c r="K1567" t="s">
        <v>3255</v>
      </c>
    </row>
    <row r="1568" spans="1:11" x14ac:dyDescent="0.35">
      <c r="A1568" s="3" t="s">
        <v>1200</v>
      </c>
      <c r="B1568" s="3">
        <v>14</v>
      </c>
      <c r="C1568" s="3">
        <v>34</v>
      </c>
      <c r="D1568" s="3" t="s">
        <v>1194</v>
      </c>
      <c r="E1568" s="4" t="s">
        <v>1201</v>
      </c>
      <c r="F1568" s="4" t="s">
        <v>11</v>
      </c>
      <c r="G1568" s="8">
        <v>6138773</v>
      </c>
      <c r="H1568" s="8">
        <v>6535159</v>
      </c>
      <c r="I1568" s="8">
        <v>396386</v>
      </c>
      <c r="J1568" s="9">
        <f>--6.5%</f>
        <v>6.5000000000000002E-2</v>
      </c>
      <c r="K1568" t="s">
        <v>3255</v>
      </c>
    </row>
    <row r="1569" spans="1:11" x14ac:dyDescent="0.35">
      <c r="A1569" s="3" t="s">
        <v>761</v>
      </c>
      <c r="B1569" s="3">
        <v>30</v>
      </c>
      <c r="C1569" s="3">
        <v>22</v>
      </c>
      <c r="D1569" s="3" t="s">
        <v>737</v>
      </c>
      <c r="E1569" s="4" t="s">
        <v>762</v>
      </c>
      <c r="F1569" s="4" t="s">
        <v>21</v>
      </c>
      <c r="G1569" s="8">
        <v>6928467</v>
      </c>
      <c r="H1569" s="8">
        <v>7349162</v>
      </c>
      <c r="I1569" s="8">
        <v>420695</v>
      </c>
      <c r="J1569" s="9">
        <f>--6.1%</f>
        <v>6.0999999999999999E-2</v>
      </c>
      <c r="K1569" t="s">
        <v>3255</v>
      </c>
    </row>
    <row r="1570" spans="1:11" x14ac:dyDescent="0.35">
      <c r="A1570" s="3" t="s">
        <v>1805</v>
      </c>
      <c r="B1570" s="3">
        <v>2</v>
      </c>
      <c r="C1570" s="3">
        <v>1</v>
      </c>
      <c r="D1570" s="3" t="s">
        <v>1739</v>
      </c>
      <c r="E1570" s="4" t="s">
        <v>1806</v>
      </c>
      <c r="F1570" s="4" t="s">
        <v>21</v>
      </c>
      <c r="G1570" s="8">
        <v>2180591</v>
      </c>
      <c r="H1570" s="8">
        <v>2637954</v>
      </c>
      <c r="I1570" s="8">
        <v>457363</v>
      </c>
      <c r="J1570" s="9">
        <f>--21%</f>
        <v>0.21</v>
      </c>
      <c r="K1570" t="s">
        <v>3255</v>
      </c>
    </row>
    <row r="1571" spans="1:11" x14ac:dyDescent="0.35">
      <c r="A1571" s="3" t="s">
        <v>3177</v>
      </c>
      <c r="B1571" s="3">
        <v>30</v>
      </c>
      <c r="C1571" s="3">
        <v>26</v>
      </c>
      <c r="D1571" s="3" t="s">
        <v>3121</v>
      </c>
      <c r="E1571" s="5" t="s">
        <v>3178</v>
      </c>
      <c r="F1571" s="4" t="s">
        <v>21</v>
      </c>
      <c r="G1571" s="8">
        <v>2781446</v>
      </c>
      <c r="H1571" s="8">
        <v>3239602</v>
      </c>
      <c r="I1571" s="8">
        <v>458156</v>
      </c>
      <c r="J1571" s="9">
        <f>--16.5%</f>
        <v>0.16500000000000001</v>
      </c>
      <c r="K1571" t="s">
        <v>3255</v>
      </c>
    </row>
    <row r="1572" spans="1:11" x14ac:dyDescent="0.35">
      <c r="A1572" s="3" t="s">
        <v>184</v>
      </c>
      <c r="B1572" s="3">
        <v>15</v>
      </c>
      <c r="C1572" s="3">
        <v>38</v>
      </c>
      <c r="D1572" s="3" t="s">
        <v>180</v>
      </c>
      <c r="E1572" s="4" t="s">
        <v>185</v>
      </c>
      <c r="F1572" s="4" t="s">
        <v>14</v>
      </c>
      <c r="G1572" s="8">
        <v>6099592</v>
      </c>
      <c r="H1572" s="8">
        <v>6607623</v>
      </c>
      <c r="I1572" s="8">
        <v>508031</v>
      </c>
      <c r="J1572" s="9">
        <f>--8.3%</f>
        <v>8.3000000000000004E-2</v>
      </c>
      <c r="K1572" t="s">
        <v>3255</v>
      </c>
    </row>
    <row r="1573" spans="1:11" x14ac:dyDescent="0.35">
      <c r="A1573" s="3" t="s">
        <v>1545</v>
      </c>
      <c r="B1573" s="3">
        <v>21</v>
      </c>
      <c r="C1573" s="3">
        <v>47</v>
      </c>
      <c r="D1573" s="3" t="s">
        <v>1533</v>
      </c>
      <c r="E1573" s="4" t="s">
        <v>1546</v>
      </c>
      <c r="F1573" s="4" t="s">
        <v>11</v>
      </c>
      <c r="G1573" s="8">
        <v>4143713</v>
      </c>
      <c r="H1573" s="8">
        <v>4773562</v>
      </c>
      <c r="I1573" s="8">
        <v>629849</v>
      </c>
      <c r="J1573" s="9">
        <f>--15.2%</f>
        <v>0.152</v>
      </c>
      <c r="K1573" t="s">
        <v>3255</v>
      </c>
    </row>
    <row r="1574" spans="1:11" x14ac:dyDescent="0.35">
      <c r="A1574" s="3" t="s">
        <v>57</v>
      </c>
      <c r="B1574" s="3">
        <v>27</v>
      </c>
      <c r="C1574" s="3">
        <v>28</v>
      </c>
      <c r="D1574" s="3" t="s">
        <v>58</v>
      </c>
      <c r="E1574" s="4" t="s">
        <v>59</v>
      </c>
      <c r="F1574" s="4" t="s">
        <v>11</v>
      </c>
      <c r="G1574" s="8">
        <v>7115604</v>
      </c>
      <c r="H1574" s="8">
        <v>7775887</v>
      </c>
      <c r="I1574" s="8">
        <v>660283</v>
      </c>
      <c r="J1574" s="9">
        <f>--9.3%</f>
        <v>9.3000000000000013E-2</v>
      </c>
      <c r="K1574" t="s">
        <v>3255</v>
      </c>
    </row>
    <row r="1575" spans="1:11" x14ac:dyDescent="0.35">
      <c r="A1575" s="3" t="s">
        <v>1528</v>
      </c>
      <c r="B1575" s="3">
        <v>22</v>
      </c>
      <c r="C1575" s="3">
        <v>40</v>
      </c>
      <c r="D1575" s="3" t="s">
        <v>1486</v>
      </c>
      <c r="E1575" s="4" t="s">
        <v>1529</v>
      </c>
      <c r="F1575" s="4" t="s">
        <v>21</v>
      </c>
      <c r="G1575" s="8">
        <v>3431341</v>
      </c>
      <c r="H1575" s="8">
        <v>4138216</v>
      </c>
      <c r="I1575" s="8">
        <v>706875</v>
      </c>
      <c r="J1575" s="9">
        <f>--20.6%</f>
        <v>0.20600000000000002</v>
      </c>
      <c r="K1575" t="s">
        <v>3255</v>
      </c>
    </row>
    <row r="1576" spans="1:11" x14ac:dyDescent="0.35">
      <c r="A1576" s="3" t="s">
        <v>3129</v>
      </c>
      <c r="B1576" s="3">
        <v>24</v>
      </c>
      <c r="C1576" s="3">
        <v>26</v>
      </c>
      <c r="D1576" s="3" t="s">
        <v>3121</v>
      </c>
      <c r="E1576" s="4" t="s">
        <v>3130</v>
      </c>
      <c r="F1576" s="4" t="s">
        <v>14</v>
      </c>
      <c r="G1576" s="8">
        <v>16888237</v>
      </c>
      <c r="H1576" s="8">
        <v>17699673</v>
      </c>
      <c r="I1576" s="8">
        <v>811436</v>
      </c>
      <c r="J1576" s="9">
        <f>--4.8%</f>
        <v>4.8000000000000001E-2</v>
      </c>
      <c r="K1576" t="s">
        <v>3255</v>
      </c>
    </row>
    <row r="1577" spans="1:11" x14ac:dyDescent="0.35">
      <c r="A1577" s="3" t="s">
        <v>2599</v>
      </c>
      <c r="B1577" s="3">
        <v>7</v>
      </c>
      <c r="C1577" s="3">
        <v>17</v>
      </c>
      <c r="D1577" s="3" t="s">
        <v>2565</v>
      </c>
      <c r="E1577" s="5" t="s">
        <v>2600</v>
      </c>
      <c r="F1577" s="4" t="s">
        <v>11</v>
      </c>
      <c r="G1577" s="8">
        <v>1576788</v>
      </c>
      <c r="H1577" s="8">
        <v>2398432</v>
      </c>
      <c r="I1577" s="8">
        <v>821644</v>
      </c>
      <c r="J1577" s="9">
        <f>--52.1%</f>
        <v>0.52100000000000002</v>
      </c>
      <c r="K1577" t="s">
        <v>3255</v>
      </c>
    </row>
    <row r="1578" spans="1:11" x14ac:dyDescent="0.35">
      <c r="A1578" s="3" t="s">
        <v>3062</v>
      </c>
      <c r="B1578" s="3">
        <v>75</v>
      </c>
      <c r="C1578" s="3">
        <v>48</v>
      </c>
      <c r="D1578" s="3" t="s">
        <v>3021</v>
      </c>
      <c r="E1578" s="4" t="s">
        <v>3063</v>
      </c>
      <c r="F1578" s="4" t="s">
        <v>434</v>
      </c>
      <c r="G1578" s="8">
        <v>27559934</v>
      </c>
      <c r="H1578" s="8">
        <v>28432257</v>
      </c>
      <c r="I1578" s="8">
        <v>872323</v>
      </c>
      <c r="J1578" s="9">
        <f>--3.2%</f>
        <v>3.2000000000000001E-2</v>
      </c>
      <c r="K1578" t="s">
        <v>3255</v>
      </c>
    </row>
    <row r="1579" spans="1:11" x14ac:dyDescent="0.35">
      <c r="A1579" s="3" t="s">
        <v>2051</v>
      </c>
      <c r="B1579" s="3">
        <v>19</v>
      </c>
      <c r="C1579" s="3">
        <v>37</v>
      </c>
      <c r="D1579" s="3" t="s">
        <v>2035</v>
      </c>
      <c r="E1579" s="5" t="s">
        <v>2052</v>
      </c>
      <c r="F1579" s="4" t="s">
        <v>14</v>
      </c>
      <c r="G1579" s="8">
        <v>1496817</v>
      </c>
      <c r="H1579" s="8">
        <v>2477209</v>
      </c>
      <c r="I1579" s="8">
        <v>980392</v>
      </c>
      <c r="J1579" s="9">
        <f>--65.5%</f>
        <v>0.65500000000000003</v>
      </c>
      <c r="K1579" t="s">
        <v>3255</v>
      </c>
    </row>
    <row r="1580" spans="1:11" x14ac:dyDescent="0.35">
      <c r="A1580" s="3" t="s">
        <v>1191</v>
      </c>
      <c r="B1580" s="3">
        <v>75</v>
      </c>
      <c r="C1580" s="3">
        <v>24</v>
      </c>
      <c r="D1580" s="3" t="s">
        <v>1127</v>
      </c>
      <c r="E1580" s="4" t="s">
        <v>1192</v>
      </c>
      <c r="F1580" s="4" t="s">
        <v>434</v>
      </c>
      <c r="G1580" s="8">
        <v>27371032</v>
      </c>
      <c r="H1580" s="8">
        <v>28507809</v>
      </c>
      <c r="I1580" s="8">
        <v>1136777</v>
      </c>
      <c r="J1580" s="9">
        <f>--4.2%</f>
        <v>4.2000000000000003E-2</v>
      </c>
      <c r="K1580" t="s">
        <v>3255</v>
      </c>
    </row>
    <row r="1581" spans="1:11" x14ac:dyDescent="0.35">
      <c r="A1581" s="3" t="s">
        <v>2647</v>
      </c>
      <c r="B1581" s="3">
        <v>12</v>
      </c>
      <c r="C1581" s="3">
        <v>17</v>
      </c>
      <c r="D1581" s="3" t="s">
        <v>2565</v>
      </c>
      <c r="E1581" s="4" t="s">
        <v>2648</v>
      </c>
      <c r="F1581" s="4" t="s">
        <v>14</v>
      </c>
      <c r="G1581" s="8">
        <v>3553347</v>
      </c>
      <c r="H1581" s="8">
        <v>4792193</v>
      </c>
      <c r="I1581" s="8">
        <v>1238846</v>
      </c>
      <c r="J1581" s="9">
        <f>--34.9%</f>
        <v>0.34899999999999998</v>
      </c>
      <c r="K1581" t="s">
        <v>3255</v>
      </c>
    </row>
    <row r="1582" spans="1:11" x14ac:dyDescent="0.35">
      <c r="A1582" s="3" t="s">
        <v>220</v>
      </c>
      <c r="B1582" s="3">
        <v>20</v>
      </c>
      <c r="C1582" s="3">
        <v>38</v>
      </c>
      <c r="D1582" s="3" t="s">
        <v>180</v>
      </c>
      <c r="E1582" s="5" t="s">
        <v>221</v>
      </c>
      <c r="F1582" s="4" t="s">
        <v>14</v>
      </c>
      <c r="G1582" s="8">
        <v>3968987</v>
      </c>
      <c r="H1582" s="8">
        <v>5466453</v>
      </c>
      <c r="I1582" s="8">
        <v>1497466</v>
      </c>
      <c r="J1582" s="9">
        <f>--37.7%</f>
        <v>0.377</v>
      </c>
      <c r="K1582" t="s">
        <v>3255</v>
      </c>
    </row>
    <row r="1583" spans="1:11" x14ac:dyDescent="0.35">
      <c r="A1583" s="3" t="s">
        <v>484</v>
      </c>
      <c r="B1583" s="3">
        <v>31</v>
      </c>
      <c r="C1583" s="3">
        <v>51</v>
      </c>
      <c r="D1583" s="3" t="s">
        <v>438</v>
      </c>
      <c r="E1583" s="4" t="s">
        <v>485</v>
      </c>
      <c r="F1583" s="4" t="s">
        <v>11</v>
      </c>
      <c r="G1583" s="8">
        <v>38673310</v>
      </c>
      <c r="H1583" s="8">
        <v>42049704</v>
      </c>
      <c r="I1583" s="8">
        <v>3376394</v>
      </c>
      <c r="J1583" s="9">
        <f>--8.7%</f>
        <v>8.6999999999999994E-2</v>
      </c>
      <c r="K1583" t="s">
        <v>3255</v>
      </c>
    </row>
    <row r="1584" spans="1:11" x14ac:dyDescent="0.35">
      <c r="G1584" s="8"/>
      <c r="H1584" s="8"/>
      <c r="I1584" s="8"/>
      <c r="J1584" s="9"/>
    </row>
    <row r="1585" spans="7:10" x14ac:dyDescent="0.35">
      <c r="G1585" s="8"/>
      <c r="H1585" s="8"/>
      <c r="I1585" s="8"/>
      <c r="J1585" s="9"/>
    </row>
    <row r="1586" spans="7:10" x14ac:dyDescent="0.35">
      <c r="G1586" s="8"/>
      <c r="H1586" s="8"/>
      <c r="I1586" s="8"/>
      <c r="J1586" s="9"/>
    </row>
    <row r="1587" spans="7:10" x14ac:dyDescent="0.35">
      <c r="G1587" s="8"/>
      <c r="H1587" s="8"/>
      <c r="I1587" s="8"/>
      <c r="J1587" s="9"/>
    </row>
    <row r="1588" spans="7:10" x14ac:dyDescent="0.35">
      <c r="G1588" s="8"/>
      <c r="H1588" s="8"/>
      <c r="I1588" s="8"/>
      <c r="J1588" s="9"/>
    </row>
    <row r="1589" spans="7:10" x14ac:dyDescent="0.35">
      <c r="G1589" s="8"/>
      <c r="H1589" s="8"/>
      <c r="I1589" s="8"/>
      <c r="J1589" s="9"/>
    </row>
    <row r="1590" spans="7:10" x14ac:dyDescent="0.35">
      <c r="G1590" s="8"/>
      <c r="H1590" s="8"/>
      <c r="I1590" s="8"/>
      <c r="J1590" s="9"/>
    </row>
    <row r="1591" spans="7:10" x14ac:dyDescent="0.35">
      <c r="G1591" s="8"/>
      <c r="H1591" s="8"/>
      <c r="I1591" s="8"/>
      <c r="J1591" s="9"/>
    </row>
    <row r="1592" spans="7:10" x14ac:dyDescent="0.35">
      <c r="G1592" s="8"/>
      <c r="H1592" s="8"/>
      <c r="I1592" s="8"/>
      <c r="J1592" s="9"/>
    </row>
    <row r="1593" spans="7:10" x14ac:dyDescent="0.35">
      <c r="G1593" s="8"/>
      <c r="H1593" s="8"/>
      <c r="I1593" s="8"/>
      <c r="J1593" s="9"/>
    </row>
    <row r="1594" spans="7:10" x14ac:dyDescent="0.35">
      <c r="G1594" s="8"/>
      <c r="H1594" s="8"/>
      <c r="I1594" s="8"/>
      <c r="J1594" s="9"/>
    </row>
    <row r="1595" spans="7:10" x14ac:dyDescent="0.35">
      <c r="G1595" s="8"/>
      <c r="H1595" s="8"/>
      <c r="I1595" s="8"/>
      <c r="J1595" s="9"/>
    </row>
    <row r="1596" spans="7:10" x14ac:dyDescent="0.35">
      <c r="G1596" s="8"/>
      <c r="H1596" s="8"/>
      <c r="I1596" s="8"/>
      <c r="J1596" s="9"/>
    </row>
    <row r="1597" spans="7:10" x14ac:dyDescent="0.35">
      <c r="G1597" s="8"/>
      <c r="H1597" s="8"/>
      <c r="I1597" s="8"/>
      <c r="J1597" s="9"/>
    </row>
    <row r="1598" spans="7:10" x14ac:dyDescent="0.35">
      <c r="G1598" s="8"/>
      <c r="H1598" s="8"/>
      <c r="I1598" s="8"/>
      <c r="J1598" s="9"/>
    </row>
    <row r="1599" spans="7:10" x14ac:dyDescent="0.35">
      <c r="G1599" s="8"/>
      <c r="H1599" s="8"/>
      <c r="I1599" s="8"/>
      <c r="J1599" s="9"/>
    </row>
    <row r="1600" spans="7:10" x14ac:dyDescent="0.35">
      <c r="G1600" s="8"/>
      <c r="H1600" s="8"/>
      <c r="I1600" s="8"/>
      <c r="J1600" s="9"/>
    </row>
    <row r="1601" spans="7:10" x14ac:dyDescent="0.35">
      <c r="G1601" s="8"/>
      <c r="H1601" s="8"/>
      <c r="I1601" s="8"/>
      <c r="J1601" s="9"/>
    </row>
    <row r="1602" spans="7:10" x14ac:dyDescent="0.35">
      <c r="G1602" s="8"/>
      <c r="H1602" s="8"/>
      <c r="I1602" s="8"/>
      <c r="J1602" s="9"/>
    </row>
    <row r="1603" spans="7:10" x14ac:dyDescent="0.35">
      <c r="G1603" s="8"/>
      <c r="H1603" s="8"/>
      <c r="I1603" s="8"/>
      <c r="J1603" s="9"/>
    </row>
    <row r="1604" spans="7:10" x14ac:dyDescent="0.35">
      <c r="G1604" s="8"/>
      <c r="H1604" s="8"/>
      <c r="I1604" s="8"/>
      <c r="J1604" s="9"/>
    </row>
    <row r="1605" spans="7:10" x14ac:dyDescent="0.35">
      <c r="G1605" s="8"/>
      <c r="H1605" s="8"/>
      <c r="I1605" s="8"/>
      <c r="J1605" s="9"/>
    </row>
    <row r="1606" spans="7:10" x14ac:dyDescent="0.35">
      <c r="G1606" s="8"/>
      <c r="H1606" s="8"/>
      <c r="I1606" s="8"/>
      <c r="J1606" s="9"/>
    </row>
    <row r="1607" spans="7:10" x14ac:dyDescent="0.35">
      <c r="G1607" s="8"/>
      <c r="H1607" s="8"/>
      <c r="I1607" s="8"/>
      <c r="J1607" s="9"/>
    </row>
    <row r="1608" spans="7:10" x14ac:dyDescent="0.35">
      <c r="G1608" s="8"/>
      <c r="H1608" s="8"/>
      <c r="I1608" s="8"/>
      <c r="J1608" s="9"/>
    </row>
    <row r="1609" spans="7:10" x14ac:dyDescent="0.35">
      <c r="G1609" s="8"/>
      <c r="H1609" s="8"/>
      <c r="I1609" s="8"/>
      <c r="J1609" s="9"/>
    </row>
    <row r="1610" spans="7:10" x14ac:dyDescent="0.35">
      <c r="G1610" s="8"/>
      <c r="H1610" s="8"/>
      <c r="I1610" s="8"/>
      <c r="J1610" s="9"/>
    </row>
    <row r="1611" spans="7:10" x14ac:dyDescent="0.35">
      <c r="G1611" s="8"/>
      <c r="H1611" s="8"/>
      <c r="I1611" s="8"/>
      <c r="J1611" s="9"/>
    </row>
    <row r="1612" spans="7:10" x14ac:dyDescent="0.35">
      <c r="G1612" s="8"/>
      <c r="H1612" s="8"/>
      <c r="I1612" s="8"/>
      <c r="J1612" s="9"/>
    </row>
    <row r="1613" spans="7:10" x14ac:dyDescent="0.35">
      <c r="G1613" s="8"/>
      <c r="H1613" s="8"/>
      <c r="I1613" s="8"/>
      <c r="J1613" s="9"/>
    </row>
    <row r="1614" spans="7:10" x14ac:dyDescent="0.35">
      <c r="G1614" s="8"/>
      <c r="H1614" s="8"/>
      <c r="I1614" s="8"/>
      <c r="J1614" s="9"/>
    </row>
    <row r="1615" spans="7:10" x14ac:dyDescent="0.35">
      <c r="G1615" s="8"/>
      <c r="H1615" s="8"/>
      <c r="I1615" s="8"/>
      <c r="J1615" s="9"/>
    </row>
    <row r="1616" spans="7:10" x14ac:dyDescent="0.35">
      <c r="G1616" s="8"/>
      <c r="H1616" s="8"/>
      <c r="I1616" s="8"/>
      <c r="J1616" s="9"/>
    </row>
    <row r="1617" spans="7:10" x14ac:dyDescent="0.35">
      <c r="G1617" s="8"/>
      <c r="H1617" s="8"/>
      <c r="I1617" s="8"/>
      <c r="J1617" s="9"/>
    </row>
    <row r="1618" spans="7:10" x14ac:dyDescent="0.35">
      <c r="G1618" s="8"/>
      <c r="H1618" s="8"/>
      <c r="I1618" s="8"/>
      <c r="J1618" s="9"/>
    </row>
    <row r="1619" spans="7:10" x14ac:dyDescent="0.35">
      <c r="G1619" s="8"/>
      <c r="H1619" s="8"/>
      <c r="I1619" s="8"/>
      <c r="J1619" s="9"/>
    </row>
    <row r="1620" spans="7:10" x14ac:dyDescent="0.35">
      <c r="G1620" s="8"/>
      <c r="H1620" s="8"/>
      <c r="I1620" s="8"/>
      <c r="J1620" s="9"/>
    </row>
    <row r="1621" spans="7:10" x14ac:dyDescent="0.35">
      <c r="G1621" s="8"/>
      <c r="H1621" s="8"/>
      <c r="I1621" s="8"/>
      <c r="J1621" s="9"/>
    </row>
    <row r="1622" spans="7:10" x14ac:dyDescent="0.35">
      <c r="G1622" s="8"/>
      <c r="H1622" s="8"/>
      <c r="I1622" s="8"/>
      <c r="J1622" s="9"/>
    </row>
    <row r="1623" spans="7:10" x14ac:dyDescent="0.35">
      <c r="G1623" s="8"/>
      <c r="H1623" s="8"/>
      <c r="I1623" s="8"/>
      <c r="J1623" s="9"/>
    </row>
    <row r="1624" spans="7:10" x14ac:dyDescent="0.35">
      <c r="G1624" s="8"/>
      <c r="H1624" s="8"/>
      <c r="I1624" s="8"/>
      <c r="J1624" s="9"/>
    </row>
    <row r="1625" spans="7:10" x14ac:dyDescent="0.35">
      <c r="G1625" s="8"/>
      <c r="H1625" s="8"/>
      <c r="I1625" s="8"/>
      <c r="J1625" s="9"/>
    </row>
    <row r="1626" spans="7:10" x14ac:dyDescent="0.35">
      <c r="G1626" s="8"/>
      <c r="H1626" s="8"/>
      <c r="I1626" s="8"/>
      <c r="J1626" s="9"/>
    </row>
    <row r="1627" spans="7:10" x14ac:dyDescent="0.35">
      <c r="G1627" s="8"/>
      <c r="H1627" s="8"/>
      <c r="I1627" s="8"/>
      <c r="J1627" s="9"/>
    </row>
    <row r="1628" spans="7:10" x14ac:dyDescent="0.35">
      <c r="G1628" s="8"/>
      <c r="H1628" s="8"/>
      <c r="I1628" s="8"/>
      <c r="J1628" s="9"/>
    </row>
    <row r="1629" spans="7:10" x14ac:dyDescent="0.35">
      <c r="G1629" s="8"/>
      <c r="H1629" s="8"/>
      <c r="I1629" s="8"/>
      <c r="J1629" s="9"/>
    </row>
    <row r="1630" spans="7:10" x14ac:dyDescent="0.35">
      <c r="G1630" s="8"/>
      <c r="H1630" s="8"/>
      <c r="I1630" s="8"/>
      <c r="J1630" s="9"/>
    </row>
    <row r="1631" spans="7:10" x14ac:dyDescent="0.35">
      <c r="G1631" s="8"/>
      <c r="H1631" s="8"/>
      <c r="I1631" s="8"/>
      <c r="J1631" s="9"/>
    </row>
    <row r="1632" spans="7:10" x14ac:dyDescent="0.35">
      <c r="G1632" s="8"/>
      <c r="H1632" s="8"/>
      <c r="I1632" s="8"/>
      <c r="J1632" s="9"/>
    </row>
    <row r="1633" spans="7:10" x14ac:dyDescent="0.35">
      <c r="G1633" s="8"/>
      <c r="H1633" s="8"/>
      <c r="I1633" s="8"/>
      <c r="J1633" s="9"/>
    </row>
    <row r="1634" spans="7:10" x14ac:dyDescent="0.35">
      <c r="G1634" s="8"/>
      <c r="H1634" s="8"/>
      <c r="I1634" s="8"/>
      <c r="J1634" s="9"/>
    </row>
    <row r="1635" spans="7:10" x14ac:dyDescent="0.35">
      <c r="G1635" s="8"/>
      <c r="H1635" s="8"/>
      <c r="I1635" s="8"/>
      <c r="J1635" s="9"/>
    </row>
    <row r="1636" spans="7:10" x14ac:dyDescent="0.35">
      <c r="G1636" s="8"/>
      <c r="H1636" s="8"/>
      <c r="I1636" s="8"/>
      <c r="J1636" s="9"/>
    </row>
    <row r="1637" spans="7:10" x14ac:dyDescent="0.35">
      <c r="G1637" s="8"/>
      <c r="H1637" s="8"/>
      <c r="I1637" s="8"/>
      <c r="J1637" s="9"/>
    </row>
    <row r="1638" spans="7:10" x14ac:dyDescent="0.35">
      <c r="G1638" s="8"/>
      <c r="H1638" s="8"/>
      <c r="I1638" s="8"/>
      <c r="J1638" s="9"/>
    </row>
    <row r="1639" spans="7:10" x14ac:dyDescent="0.35">
      <c r="G1639" s="8"/>
      <c r="H1639" s="8"/>
      <c r="I1639" s="8"/>
      <c r="J1639" s="9"/>
    </row>
    <row r="1640" spans="7:10" x14ac:dyDescent="0.35">
      <c r="G1640" s="8"/>
      <c r="H1640" s="8"/>
      <c r="I1640" s="8"/>
      <c r="J1640" s="9"/>
    </row>
    <row r="1641" spans="7:10" x14ac:dyDescent="0.35">
      <c r="G1641" s="8"/>
      <c r="H1641" s="8"/>
      <c r="I1641" s="8"/>
      <c r="J1641" s="9"/>
    </row>
    <row r="1642" spans="7:10" x14ac:dyDescent="0.35">
      <c r="G1642" s="8"/>
      <c r="H1642" s="8"/>
      <c r="I1642" s="8"/>
      <c r="J1642" s="9"/>
    </row>
    <row r="1643" spans="7:10" x14ac:dyDescent="0.35">
      <c r="G1643" s="8"/>
      <c r="H1643" s="8"/>
      <c r="I1643" s="8"/>
      <c r="J1643" s="9"/>
    </row>
    <row r="1644" spans="7:10" x14ac:dyDescent="0.35">
      <c r="G1644" s="8"/>
      <c r="H1644" s="8"/>
      <c r="I1644" s="8"/>
      <c r="J1644" s="9"/>
    </row>
    <row r="1645" spans="7:10" x14ac:dyDescent="0.35">
      <c r="G1645" s="8"/>
      <c r="H1645" s="8"/>
      <c r="I1645" s="8"/>
      <c r="J1645" s="9"/>
    </row>
    <row r="1646" spans="7:10" x14ac:dyDescent="0.35">
      <c r="G1646" s="8"/>
      <c r="H1646" s="8"/>
      <c r="I1646" s="8"/>
      <c r="J1646" s="9"/>
    </row>
    <row r="1647" spans="7:10" x14ac:dyDescent="0.35">
      <c r="G1647" s="8"/>
      <c r="H1647" s="8"/>
      <c r="I1647" s="8"/>
      <c r="J1647" s="9"/>
    </row>
    <row r="1648" spans="7:10" x14ac:dyDescent="0.35">
      <c r="G1648" s="8"/>
      <c r="H1648" s="8"/>
      <c r="I1648" s="8"/>
      <c r="J1648" s="9"/>
    </row>
    <row r="1649" spans="7:10" x14ac:dyDescent="0.35">
      <c r="G1649" s="8"/>
      <c r="H1649" s="8"/>
      <c r="I1649" s="8"/>
      <c r="J1649" s="9"/>
    </row>
    <row r="1650" spans="7:10" x14ac:dyDescent="0.35">
      <c r="G1650" s="8"/>
      <c r="H1650" s="8"/>
      <c r="I1650" s="8"/>
      <c r="J1650" s="9"/>
    </row>
    <row r="1651" spans="7:10" x14ac:dyDescent="0.35">
      <c r="G1651" s="8"/>
      <c r="H1651" s="8"/>
      <c r="I1651" s="8"/>
      <c r="J1651" s="9"/>
    </row>
    <row r="1652" spans="7:10" x14ac:dyDescent="0.35">
      <c r="G1652" s="8"/>
      <c r="H1652" s="8"/>
      <c r="I1652" s="8"/>
      <c r="J1652" s="9"/>
    </row>
    <row r="1653" spans="7:10" x14ac:dyDescent="0.35">
      <c r="G1653" s="8"/>
      <c r="H1653" s="8"/>
      <c r="I1653" s="8"/>
      <c r="J1653" s="9"/>
    </row>
    <row r="1654" spans="7:10" x14ac:dyDescent="0.35">
      <c r="G1654" s="8"/>
      <c r="H1654" s="8"/>
      <c r="I1654" s="8"/>
      <c r="J1654" s="9"/>
    </row>
    <row r="1655" spans="7:10" x14ac:dyDescent="0.35">
      <c r="G1655" s="8"/>
      <c r="H1655" s="8"/>
      <c r="I1655" s="8"/>
      <c r="J1655" s="9"/>
    </row>
    <row r="1656" spans="7:10" x14ac:dyDescent="0.35">
      <c r="G1656" s="8"/>
      <c r="H1656" s="8"/>
      <c r="I1656" s="8"/>
      <c r="J1656" s="9"/>
    </row>
    <row r="1657" spans="7:10" x14ac:dyDescent="0.35">
      <c r="G1657" s="8"/>
      <c r="H1657" s="8"/>
      <c r="I1657" s="8"/>
      <c r="J1657" s="9"/>
    </row>
    <row r="1658" spans="7:10" x14ac:dyDescent="0.35">
      <c r="G1658" s="8"/>
      <c r="H1658" s="8"/>
      <c r="I1658" s="8"/>
      <c r="J1658" s="9"/>
    </row>
    <row r="1659" spans="7:10" x14ac:dyDescent="0.35">
      <c r="G1659" s="8"/>
      <c r="H1659" s="8"/>
      <c r="I1659" s="8"/>
      <c r="J1659" s="9"/>
    </row>
    <row r="1660" spans="7:10" x14ac:dyDescent="0.35">
      <c r="G1660" s="8"/>
      <c r="H1660" s="8"/>
      <c r="I1660" s="8"/>
      <c r="J1660" s="9"/>
    </row>
    <row r="1661" spans="7:10" x14ac:dyDescent="0.35">
      <c r="G1661" s="8"/>
      <c r="H1661" s="8"/>
      <c r="I1661" s="8"/>
      <c r="J1661" s="9"/>
    </row>
    <row r="1662" spans="7:10" x14ac:dyDescent="0.35">
      <c r="G1662" s="8"/>
      <c r="H1662" s="8"/>
      <c r="I1662" s="8"/>
      <c r="J1662" s="9"/>
    </row>
    <row r="1663" spans="7:10" x14ac:dyDescent="0.35">
      <c r="G1663" s="8"/>
      <c r="H1663" s="8"/>
      <c r="I1663" s="8"/>
      <c r="J1663" s="9"/>
    </row>
    <row r="1664" spans="7:10" x14ac:dyDescent="0.35">
      <c r="G1664" s="8"/>
      <c r="H1664" s="8"/>
      <c r="I1664" s="8"/>
      <c r="J1664" s="9"/>
    </row>
    <row r="1665" spans="7:10" x14ac:dyDescent="0.35">
      <c r="G1665" s="8"/>
      <c r="H1665" s="8"/>
      <c r="I1665" s="8"/>
      <c r="J1665" s="9"/>
    </row>
    <row r="1666" spans="7:10" x14ac:dyDescent="0.35">
      <c r="G1666" s="8"/>
      <c r="H1666" s="8"/>
      <c r="I1666" s="8"/>
      <c r="J1666" s="9"/>
    </row>
    <row r="1667" spans="7:10" x14ac:dyDescent="0.35">
      <c r="G1667" s="8"/>
      <c r="H1667" s="8"/>
      <c r="I1667" s="8"/>
      <c r="J1667" s="9"/>
    </row>
    <row r="1668" spans="7:10" x14ac:dyDescent="0.35">
      <c r="G1668" s="8"/>
      <c r="H1668" s="8"/>
      <c r="I1668" s="8"/>
      <c r="J1668" s="9"/>
    </row>
    <row r="1669" spans="7:10" x14ac:dyDescent="0.35">
      <c r="G1669" s="8"/>
      <c r="H1669" s="8"/>
      <c r="I1669" s="8"/>
      <c r="J1669" s="9"/>
    </row>
    <row r="1670" spans="7:10" x14ac:dyDescent="0.35">
      <c r="G1670" s="8"/>
      <c r="H1670" s="8"/>
      <c r="I1670" s="8"/>
      <c r="J1670" s="9"/>
    </row>
    <row r="1671" spans="7:10" x14ac:dyDescent="0.35">
      <c r="G1671" s="8"/>
      <c r="H1671" s="8"/>
      <c r="I1671" s="8"/>
      <c r="J1671" s="9"/>
    </row>
    <row r="1672" spans="7:10" x14ac:dyDescent="0.35">
      <c r="G1672" s="8"/>
      <c r="H1672" s="8"/>
      <c r="I1672" s="8"/>
      <c r="J1672" s="9"/>
    </row>
    <row r="1673" spans="7:10" x14ac:dyDescent="0.35">
      <c r="G1673" s="8"/>
      <c r="H1673" s="8"/>
      <c r="I1673" s="8"/>
      <c r="J1673" s="9"/>
    </row>
    <row r="1674" spans="7:10" x14ac:dyDescent="0.35">
      <c r="G1674" s="8"/>
      <c r="H1674" s="8"/>
      <c r="I1674" s="8"/>
      <c r="J1674" s="9"/>
    </row>
    <row r="1675" spans="7:10" x14ac:dyDescent="0.35">
      <c r="G1675" s="8"/>
      <c r="H1675" s="8"/>
      <c r="I1675" s="8"/>
      <c r="J1675" s="9"/>
    </row>
    <row r="1676" spans="7:10" x14ac:dyDescent="0.35">
      <c r="G1676" s="8"/>
      <c r="H1676" s="8"/>
      <c r="I1676" s="8"/>
      <c r="J1676" s="9"/>
    </row>
    <row r="1677" spans="7:10" x14ac:dyDescent="0.35">
      <c r="G1677" s="8"/>
      <c r="H1677" s="8"/>
      <c r="I1677" s="8"/>
      <c r="J1677" s="9"/>
    </row>
    <row r="1678" spans="7:10" x14ac:dyDescent="0.35">
      <c r="G1678" s="8"/>
      <c r="H1678" s="8"/>
      <c r="I1678" s="8"/>
      <c r="J1678" s="9"/>
    </row>
    <row r="1679" spans="7:10" x14ac:dyDescent="0.35">
      <c r="G1679" s="8"/>
      <c r="H1679" s="8"/>
      <c r="I1679" s="8"/>
      <c r="J1679" s="9"/>
    </row>
    <row r="1680" spans="7:10" x14ac:dyDescent="0.35">
      <c r="G1680" s="8"/>
      <c r="H1680" s="8"/>
      <c r="I1680" s="8"/>
      <c r="J1680" s="9"/>
    </row>
    <row r="1681" spans="7:10" x14ac:dyDescent="0.35">
      <c r="G1681" s="8"/>
      <c r="H1681" s="8"/>
      <c r="I1681" s="8"/>
      <c r="J1681" s="9"/>
    </row>
    <row r="1682" spans="7:10" x14ac:dyDescent="0.35">
      <c r="G1682" s="8"/>
      <c r="H1682" s="8"/>
      <c r="I1682" s="8"/>
      <c r="J1682" s="9"/>
    </row>
    <row r="1683" spans="7:10" x14ac:dyDescent="0.35">
      <c r="G1683" s="8"/>
      <c r="H1683" s="8"/>
      <c r="I1683" s="8"/>
      <c r="J1683" s="9"/>
    </row>
    <row r="1684" spans="7:10" x14ac:dyDescent="0.35">
      <c r="G1684" s="8"/>
      <c r="H1684" s="8"/>
      <c r="I1684" s="8"/>
      <c r="J1684" s="9"/>
    </row>
    <row r="1685" spans="7:10" x14ac:dyDescent="0.35">
      <c r="G1685" s="8"/>
      <c r="H1685" s="8"/>
      <c r="I1685" s="8"/>
      <c r="J1685" s="9"/>
    </row>
    <row r="1686" spans="7:10" x14ac:dyDescent="0.35">
      <c r="G1686" s="8"/>
      <c r="H1686" s="8"/>
      <c r="I1686" s="8"/>
      <c r="J1686" s="9"/>
    </row>
  </sheetData>
  <sortState xmlns:xlrd2="http://schemas.microsoft.com/office/spreadsheetml/2017/richdata2" ref="A2:K1584">
    <sortCondition ref="I158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Analysis</vt:lpstr>
      <vt:lpstr>Galaxy Allocations Data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Parker Thomas</dc:creator>
  <cp:keywords/>
  <dc:description/>
  <cp:lastModifiedBy>Leonie</cp:lastModifiedBy>
  <dcterms:created xsi:type="dcterms:W3CDTF">2022-06-14T18:08:23Z</dcterms:created>
  <dcterms:modified xsi:type="dcterms:W3CDTF">2022-09-28T19:47:23Z</dcterms:modified>
  <cp:category/>
  <cp:contentStatus/>
  <cp:version/>
</cp:coreProperties>
</file>