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" yWindow="-30" windowWidth="12390" windowHeight="9255"/>
  </bookViews>
  <sheets>
    <sheet name="Target 75 Update" sheetId="1" r:id="rId1"/>
    <sheet name="Citywide Class Size and PTR" sheetId="2" r:id="rId2"/>
  </sheets>
  <definedNames>
    <definedName name="_xlnm._FilterDatabase" localSheetId="0" hidden="1">'Target 75 Update'!$A$5:$BA$90</definedName>
    <definedName name="_xlnm.Print_Area" localSheetId="1">'Citywide Class Size and PTR'!$B$2:$T$16</definedName>
    <definedName name="_xlnm.Print_Area" localSheetId="0">'Target 75 Update'!$B$2:$AY$90</definedName>
    <definedName name="_xlnm.Print_Titles" localSheetId="0">'Target 75 Update'!$B:$F,'Target 75 Update'!$2:$6</definedName>
  </definedNames>
  <calcPr calcId="145621" calcMode="manual" concurrentCalc="0"/>
</workbook>
</file>

<file path=xl/calcChain.xml><?xml version="1.0" encoding="utf-8"?>
<calcChain xmlns="http://schemas.openxmlformats.org/spreadsheetml/2006/main">
  <c r="O16" i="2" l="1"/>
  <c r="S16" i="2"/>
  <c r="E16" i="2"/>
  <c r="I16" i="2"/>
  <c r="J16" i="2"/>
  <c r="O15" i="2"/>
  <c r="S15" i="2"/>
  <c r="E15" i="2"/>
  <c r="I15" i="2"/>
  <c r="J15" i="2"/>
  <c r="O14" i="2"/>
  <c r="S14" i="2"/>
  <c r="E14" i="2"/>
  <c r="I14" i="2"/>
  <c r="J14" i="2"/>
  <c r="O13" i="2"/>
  <c r="S13" i="2"/>
  <c r="E13" i="2"/>
  <c r="J13" i="2"/>
  <c r="O8" i="2"/>
  <c r="S8" i="2"/>
  <c r="E8" i="2"/>
  <c r="J8" i="2"/>
  <c r="O7" i="2"/>
  <c r="S7" i="2"/>
  <c r="E7" i="2"/>
  <c r="J7" i="2"/>
  <c r="O6" i="2"/>
  <c r="S6" i="2"/>
  <c r="E6" i="2"/>
  <c r="J6" i="2"/>
  <c r="O5" i="2"/>
  <c r="S5" i="2"/>
  <c r="E5" i="2"/>
  <c r="J5" i="2"/>
  <c r="U62" i="1"/>
  <c r="U48" i="1"/>
  <c r="AI31" i="1"/>
  <c r="AI30" i="1"/>
  <c r="U19" i="1"/>
  <c r="U18" i="1"/>
  <c r="AI7" i="1"/>
  <c r="AI6" i="1"/>
  <c r="U7" i="1"/>
  <c r="U6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0" i="1"/>
  <c r="E59" i="1"/>
  <c r="E58" i="1"/>
  <c r="E57" i="1"/>
  <c r="E56" i="1"/>
  <c r="E55" i="1"/>
  <c r="E54" i="1"/>
  <c r="E53" i="1"/>
  <c r="E52" i="1"/>
  <c r="E51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E8" i="1"/>
  <c r="I5" i="2"/>
  <c r="T5" i="2"/>
  <c r="I6" i="2"/>
  <c r="T6" i="2"/>
  <c r="I7" i="2"/>
  <c r="T7" i="2"/>
  <c r="I8" i="2"/>
  <c r="T8" i="2"/>
  <c r="I13" i="2"/>
  <c r="T13" i="2"/>
  <c r="T14" i="2"/>
  <c r="T15" i="2"/>
  <c r="T16" i="2"/>
  <c r="AE34" i="1"/>
  <c r="L34" i="1"/>
  <c r="AE36" i="1"/>
  <c r="L36" i="1"/>
  <c r="AE38" i="1"/>
  <c r="L38" i="1"/>
  <c r="AE40" i="1"/>
  <c r="L40" i="1"/>
  <c r="AE42" i="1"/>
  <c r="L42" i="1"/>
  <c r="AE44" i="1"/>
  <c r="L44" i="1"/>
  <c r="AE46" i="1"/>
  <c r="L46" i="1"/>
  <c r="AE50" i="1"/>
  <c r="L50" i="1"/>
  <c r="AE52" i="1"/>
  <c r="L52" i="1"/>
  <c r="AE54" i="1"/>
  <c r="L54" i="1"/>
  <c r="AE56" i="1"/>
  <c r="L56" i="1"/>
  <c r="AE58" i="1"/>
  <c r="L58" i="1"/>
  <c r="AE60" i="1"/>
  <c r="L60" i="1"/>
  <c r="AE64" i="1"/>
  <c r="L64" i="1"/>
  <c r="AE66" i="1"/>
  <c r="L66" i="1"/>
  <c r="AE68" i="1"/>
  <c r="L68" i="1"/>
  <c r="AE70" i="1"/>
  <c r="L70" i="1"/>
  <c r="AE72" i="1"/>
  <c r="L72" i="1"/>
  <c r="Z74" i="1"/>
  <c r="AE78" i="1"/>
  <c r="Z82" i="1"/>
  <c r="AE86" i="1"/>
  <c r="Z32" i="1"/>
  <c r="AE32" i="1"/>
  <c r="L8" i="1"/>
  <c r="P8" i="1"/>
  <c r="P9" i="1"/>
  <c r="Z9" i="1"/>
  <c r="AE9" i="1"/>
  <c r="L11" i="1"/>
  <c r="P11" i="1"/>
  <c r="Z11" i="1"/>
  <c r="AE11" i="1"/>
  <c r="L12" i="1"/>
  <c r="P12" i="1"/>
  <c r="P13" i="1"/>
  <c r="Z13" i="1"/>
  <c r="AE13" i="1"/>
  <c r="L15" i="1"/>
  <c r="P15" i="1"/>
  <c r="Z15" i="1"/>
  <c r="AE15" i="1"/>
  <c r="L16" i="1"/>
  <c r="P16" i="1"/>
  <c r="P17" i="1"/>
  <c r="Z17" i="1"/>
  <c r="AE17" i="1"/>
  <c r="L21" i="1"/>
  <c r="P21" i="1"/>
  <c r="Z21" i="1"/>
  <c r="AE21" i="1"/>
  <c r="L22" i="1"/>
  <c r="P22" i="1"/>
  <c r="P23" i="1"/>
  <c r="Z23" i="1"/>
  <c r="AE23" i="1"/>
  <c r="L25" i="1"/>
  <c r="P25" i="1"/>
  <c r="Z25" i="1"/>
  <c r="AE25" i="1"/>
  <c r="L26" i="1"/>
  <c r="P26" i="1"/>
  <c r="P27" i="1"/>
  <c r="Z27" i="1"/>
  <c r="AE27" i="1"/>
  <c r="L29" i="1"/>
  <c r="P29" i="1"/>
  <c r="Z29" i="1"/>
  <c r="AE29" i="1"/>
  <c r="L32" i="1"/>
  <c r="P32" i="1"/>
  <c r="P76" i="1"/>
  <c r="Z76" i="1"/>
  <c r="P80" i="1"/>
  <c r="P84" i="1"/>
  <c r="P88" i="1"/>
  <c r="L9" i="1"/>
  <c r="Z10" i="1"/>
  <c r="AE10" i="1"/>
  <c r="L13" i="1"/>
  <c r="Z14" i="1"/>
  <c r="AE14" i="1"/>
  <c r="L17" i="1"/>
  <c r="Z20" i="1"/>
  <c r="AE20" i="1"/>
  <c r="L23" i="1"/>
  <c r="Z24" i="1"/>
  <c r="AE24" i="1"/>
  <c r="L27" i="1"/>
  <c r="Z28" i="1"/>
  <c r="AE28" i="1"/>
  <c r="L33" i="1"/>
  <c r="P33" i="1"/>
  <c r="Z33" i="1"/>
  <c r="AE33" i="1"/>
  <c r="L35" i="1"/>
  <c r="P35" i="1"/>
  <c r="Z35" i="1"/>
  <c r="AE35" i="1"/>
  <c r="L37" i="1"/>
  <c r="P37" i="1"/>
  <c r="Z37" i="1"/>
  <c r="AE37" i="1"/>
  <c r="L39" i="1"/>
  <c r="P39" i="1"/>
  <c r="Z39" i="1"/>
  <c r="AE39" i="1"/>
  <c r="L41" i="1"/>
  <c r="P41" i="1"/>
  <c r="Z41" i="1"/>
  <c r="AE41" i="1"/>
  <c r="L43" i="1"/>
  <c r="P43" i="1"/>
  <c r="Z43" i="1"/>
  <c r="AE43" i="1"/>
  <c r="L45" i="1"/>
  <c r="P45" i="1"/>
  <c r="Z45" i="1"/>
  <c r="AE45" i="1"/>
  <c r="L49" i="1"/>
  <c r="P49" i="1"/>
  <c r="Z49" i="1"/>
  <c r="AE49" i="1"/>
  <c r="L51" i="1"/>
  <c r="P51" i="1"/>
  <c r="Z51" i="1"/>
  <c r="AE51" i="1"/>
  <c r="L53" i="1"/>
  <c r="P53" i="1"/>
  <c r="Z53" i="1"/>
  <c r="AE53" i="1"/>
  <c r="L55" i="1"/>
  <c r="P55" i="1"/>
  <c r="Z55" i="1"/>
  <c r="AE55" i="1"/>
  <c r="L57" i="1"/>
  <c r="P57" i="1"/>
  <c r="Z57" i="1"/>
  <c r="AE57" i="1"/>
  <c r="L59" i="1"/>
  <c r="P59" i="1"/>
  <c r="Z59" i="1"/>
  <c r="AE59" i="1"/>
  <c r="L63" i="1"/>
  <c r="P63" i="1"/>
  <c r="Z63" i="1"/>
  <c r="AE63" i="1"/>
  <c r="L65" i="1"/>
  <c r="P65" i="1"/>
  <c r="Z65" i="1"/>
  <c r="AE65" i="1"/>
  <c r="L67" i="1"/>
  <c r="P67" i="1"/>
  <c r="Z67" i="1"/>
  <c r="AE67" i="1"/>
  <c r="L69" i="1"/>
  <c r="P69" i="1"/>
  <c r="Z69" i="1"/>
  <c r="AE69" i="1"/>
  <c r="L71" i="1"/>
  <c r="P71" i="1"/>
  <c r="Z71" i="1"/>
  <c r="AE71" i="1"/>
  <c r="L73" i="1"/>
  <c r="P73" i="1"/>
  <c r="Z73" i="1"/>
  <c r="AE73" i="1"/>
  <c r="L75" i="1"/>
  <c r="P75" i="1"/>
  <c r="Z75" i="1"/>
  <c r="AE75" i="1"/>
  <c r="L77" i="1"/>
  <c r="P77" i="1"/>
  <c r="Z77" i="1"/>
  <c r="AE77" i="1"/>
  <c r="L79" i="1"/>
  <c r="P79" i="1"/>
  <c r="Z79" i="1"/>
  <c r="AE79" i="1"/>
  <c r="L81" i="1"/>
  <c r="P81" i="1"/>
  <c r="Z81" i="1"/>
  <c r="AE81" i="1"/>
  <c r="L83" i="1"/>
  <c r="P83" i="1"/>
  <c r="Z83" i="1"/>
  <c r="AE83" i="1"/>
  <c r="L85" i="1"/>
  <c r="P85" i="1"/>
  <c r="Z85" i="1"/>
  <c r="AE85" i="1"/>
  <c r="L87" i="1"/>
  <c r="P87" i="1"/>
  <c r="Z87" i="1"/>
  <c r="AE87" i="1"/>
  <c r="L89" i="1"/>
  <c r="P89" i="1"/>
  <c r="Z89" i="1"/>
  <c r="AE89" i="1"/>
  <c r="P90" i="1"/>
  <c r="Z90" i="1"/>
  <c r="Z86" i="1"/>
  <c r="Z88" i="1"/>
  <c r="AE84" i="1"/>
  <c r="Z80" i="1"/>
  <c r="AE76" i="1"/>
  <c r="Z78" i="1"/>
  <c r="R89" i="1"/>
  <c r="S89" i="1"/>
  <c r="R85" i="1"/>
  <c r="S85" i="1"/>
  <c r="R81" i="1"/>
  <c r="S81" i="1"/>
  <c r="R77" i="1"/>
  <c r="S77" i="1"/>
  <c r="R73" i="1"/>
  <c r="S73" i="1"/>
  <c r="R69" i="1"/>
  <c r="S69" i="1"/>
  <c r="R65" i="1"/>
  <c r="S65" i="1"/>
  <c r="R59" i="1"/>
  <c r="S59" i="1"/>
  <c r="R55" i="1"/>
  <c r="S55" i="1"/>
  <c r="R51" i="1"/>
  <c r="S51" i="1"/>
  <c r="R45" i="1"/>
  <c r="S45" i="1"/>
  <c r="R41" i="1"/>
  <c r="S41" i="1"/>
  <c r="R37" i="1"/>
  <c r="S37" i="1"/>
  <c r="R33" i="1"/>
  <c r="S33" i="1"/>
  <c r="R25" i="1"/>
  <c r="S25" i="1"/>
  <c r="R15" i="1"/>
  <c r="S15" i="1"/>
  <c r="R87" i="1"/>
  <c r="S87" i="1"/>
  <c r="R83" i="1"/>
  <c r="S83" i="1"/>
  <c r="R79" i="1"/>
  <c r="S79" i="1"/>
  <c r="R75" i="1"/>
  <c r="S75" i="1"/>
  <c r="R71" i="1"/>
  <c r="S71" i="1"/>
  <c r="R67" i="1"/>
  <c r="S67" i="1"/>
  <c r="R63" i="1"/>
  <c r="S63" i="1"/>
  <c r="R57" i="1"/>
  <c r="S57" i="1"/>
  <c r="R53" i="1"/>
  <c r="S53" i="1"/>
  <c r="R49" i="1"/>
  <c r="S49" i="1"/>
  <c r="R43" i="1"/>
  <c r="S43" i="1"/>
  <c r="R39" i="1"/>
  <c r="S39" i="1"/>
  <c r="R35" i="1"/>
  <c r="S35" i="1"/>
  <c r="R29" i="1"/>
  <c r="S29" i="1"/>
  <c r="R21" i="1"/>
  <c r="S21" i="1"/>
  <c r="R11" i="1"/>
  <c r="S11" i="1"/>
  <c r="AG85" i="1"/>
  <c r="AG77" i="1"/>
  <c r="AG69" i="1"/>
  <c r="AG87" i="1"/>
  <c r="AG83" i="1"/>
  <c r="AG79" i="1"/>
  <c r="AG75" i="1"/>
  <c r="AG71" i="1"/>
  <c r="AG67" i="1"/>
  <c r="AG63" i="1"/>
  <c r="AG57" i="1"/>
  <c r="AG53" i="1"/>
  <c r="AG49" i="1"/>
  <c r="AG43" i="1"/>
  <c r="AG39" i="1"/>
  <c r="AG35" i="1"/>
  <c r="S27" i="1"/>
  <c r="R27" i="1"/>
  <c r="S23" i="1"/>
  <c r="R23" i="1"/>
  <c r="S17" i="1"/>
  <c r="R17" i="1"/>
  <c r="S13" i="1"/>
  <c r="R13" i="1"/>
  <c r="S9" i="1"/>
  <c r="R9" i="1"/>
  <c r="AG29" i="1"/>
  <c r="AG27" i="1"/>
  <c r="S26" i="1"/>
  <c r="R26" i="1"/>
  <c r="AG21" i="1"/>
  <c r="AG17" i="1"/>
  <c r="S16" i="1"/>
  <c r="R16" i="1"/>
  <c r="AG11" i="1"/>
  <c r="AG9" i="1"/>
  <c r="S8" i="1"/>
  <c r="R8" i="1"/>
  <c r="AG86" i="1"/>
  <c r="AE90" i="1"/>
  <c r="AG90" i="1"/>
  <c r="L90" i="1"/>
  <c r="L84" i="1"/>
  <c r="L76" i="1"/>
  <c r="P28" i="1"/>
  <c r="L24" i="1"/>
  <c r="P20" i="1"/>
  <c r="L14" i="1"/>
  <c r="P10" i="1"/>
  <c r="Z26" i="1"/>
  <c r="AE22" i="1"/>
  <c r="Z16" i="1"/>
  <c r="AE12" i="1"/>
  <c r="Z8" i="1"/>
  <c r="P86" i="1"/>
  <c r="AE82" i="1"/>
  <c r="L82" i="1"/>
  <c r="P78" i="1"/>
  <c r="AE74" i="1"/>
  <c r="AG74" i="1"/>
  <c r="L74" i="1"/>
  <c r="P72" i="1"/>
  <c r="R72" i="1"/>
  <c r="P70" i="1"/>
  <c r="R70" i="1"/>
  <c r="P66" i="1"/>
  <c r="S66" i="1"/>
  <c r="P60" i="1"/>
  <c r="R60" i="1"/>
  <c r="P56" i="1"/>
  <c r="R56" i="1"/>
  <c r="P52" i="1"/>
  <c r="R52" i="1"/>
  <c r="P46" i="1"/>
  <c r="S46" i="1"/>
  <c r="P42" i="1"/>
  <c r="R42" i="1"/>
  <c r="P38" i="1"/>
  <c r="R38" i="1"/>
  <c r="P34" i="1"/>
  <c r="R34" i="1"/>
  <c r="Z70" i="1"/>
  <c r="Z60" i="1"/>
  <c r="Z52" i="1"/>
  <c r="Z42" i="1"/>
  <c r="Z34" i="1"/>
  <c r="Z68" i="1"/>
  <c r="Z58" i="1"/>
  <c r="Z50" i="1"/>
  <c r="Z40" i="1"/>
  <c r="AG89" i="1"/>
  <c r="AG81" i="1"/>
  <c r="AG73" i="1"/>
  <c r="AG65" i="1"/>
  <c r="AG59" i="1"/>
  <c r="AG55" i="1"/>
  <c r="AG51" i="1"/>
  <c r="AG45" i="1"/>
  <c r="AG41" i="1"/>
  <c r="AG37" i="1"/>
  <c r="AG33" i="1"/>
  <c r="AG28" i="1"/>
  <c r="AG24" i="1"/>
  <c r="AG20" i="1"/>
  <c r="AG14" i="1"/>
  <c r="AG10" i="1"/>
  <c r="AG76" i="1"/>
  <c r="S32" i="1"/>
  <c r="R32" i="1"/>
  <c r="AG25" i="1"/>
  <c r="AG23" i="1"/>
  <c r="S22" i="1"/>
  <c r="R22" i="1"/>
  <c r="AG15" i="1"/>
  <c r="AG13" i="1"/>
  <c r="S12" i="1"/>
  <c r="R12" i="1"/>
  <c r="AG32" i="1"/>
  <c r="AG82" i="1"/>
  <c r="S72" i="1"/>
  <c r="S70" i="1"/>
  <c r="R66" i="1"/>
  <c r="S60" i="1"/>
  <c r="S56" i="1"/>
  <c r="S52" i="1"/>
  <c r="R46" i="1"/>
  <c r="S42" i="1"/>
  <c r="S38" i="1"/>
  <c r="S34" i="1"/>
  <c r="AE88" i="1"/>
  <c r="L88" i="1"/>
  <c r="Z84" i="1"/>
  <c r="AE80" i="1"/>
  <c r="L80" i="1"/>
  <c r="L28" i="1"/>
  <c r="P24" i="1"/>
  <c r="L20" i="1"/>
  <c r="P14" i="1"/>
  <c r="L10" i="1"/>
  <c r="AE26" i="1"/>
  <c r="Z22" i="1"/>
  <c r="AE16" i="1"/>
  <c r="Z12" i="1"/>
  <c r="AE8" i="1"/>
  <c r="L86" i="1"/>
  <c r="P82" i="1"/>
  <c r="L78" i="1"/>
  <c r="P74" i="1"/>
  <c r="P68" i="1"/>
  <c r="S68" i="1"/>
  <c r="P64" i="1"/>
  <c r="R64" i="1"/>
  <c r="P58" i="1"/>
  <c r="S58" i="1"/>
  <c r="P54" i="1"/>
  <c r="R54" i="1"/>
  <c r="P50" i="1"/>
  <c r="S50" i="1"/>
  <c r="P44" i="1"/>
  <c r="R44" i="1"/>
  <c r="P40" i="1"/>
  <c r="S40" i="1"/>
  <c r="P36" i="1"/>
  <c r="R36" i="1"/>
  <c r="Z66" i="1"/>
  <c r="Z56" i="1"/>
  <c r="Z46" i="1"/>
  <c r="Z38" i="1"/>
  <c r="Z72" i="1"/>
  <c r="Z64" i="1"/>
  <c r="Z54" i="1"/>
  <c r="Z44" i="1"/>
  <c r="Z36" i="1"/>
  <c r="R50" i="1"/>
  <c r="R68" i="1"/>
  <c r="AG88" i="1"/>
  <c r="R40" i="1"/>
  <c r="R58" i="1"/>
  <c r="AG78" i="1"/>
  <c r="AG80" i="1"/>
  <c r="AG44" i="1"/>
  <c r="AG64" i="1"/>
  <c r="AG56" i="1"/>
  <c r="S80" i="1"/>
  <c r="R80" i="1"/>
  <c r="AG84" i="1"/>
  <c r="AG36" i="1"/>
  <c r="AG54" i="1"/>
  <c r="AG72" i="1"/>
  <c r="AG46" i="1"/>
  <c r="AG66" i="1"/>
  <c r="S78" i="1"/>
  <c r="R78" i="1"/>
  <c r="S86" i="1"/>
  <c r="R86" i="1"/>
  <c r="AG12" i="1"/>
  <c r="AG22" i="1"/>
  <c r="R10" i="1"/>
  <c r="S10" i="1"/>
  <c r="R20" i="1"/>
  <c r="S20" i="1"/>
  <c r="R28" i="1"/>
  <c r="S28" i="1"/>
  <c r="S88" i="1"/>
  <c r="R88" i="1"/>
  <c r="AG40" i="1"/>
  <c r="AG58" i="1"/>
  <c r="AG34" i="1"/>
  <c r="AG52" i="1"/>
  <c r="AG70" i="1"/>
  <c r="S82" i="1"/>
  <c r="R82" i="1"/>
  <c r="S84" i="1"/>
  <c r="R84" i="1"/>
  <c r="U3" i="1"/>
  <c r="S36" i="1"/>
  <c r="S44" i="1"/>
  <c r="S54" i="1"/>
  <c r="S64" i="1"/>
  <c r="AG38" i="1"/>
  <c r="AG50" i="1"/>
  <c r="AG68" i="1"/>
  <c r="AG42" i="1"/>
  <c r="AG60" i="1"/>
  <c r="S74" i="1"/>
  <c r="R74" i="1"/>
  <c r="AG8" i="1"/>
  <c r="AG16" i="1"/>
  <c r="AG26" i="1"/>
  <c r="R14" i="1"/>
  <c r="S14" i="1"/>
  <c r="R24" i="1"/>
  <c r="S24" i="1"/>
  <c r="S76" i="1"/>
  <c r="R76" i="1"/>
  <c r="R90" i="1"/>
  <c r="S90" i="1"/>
  <c r="U2" i="1"/>
  <c r="AI2" i="1"/>
  <c r="AI3" i="1"/>
</calcChain>
</file>

<file path=xl/sharedStrings.xml><?xml version="1.0" encoding="utf-8"?>
<sst xmlns="http://schemas.openxmlformats.org/spreadsheetml/2006/main" count="1298" uniqueCount="285">
  <si>
    <t>Schools</t>
  </si>
  <si>
    <t>Target 75 Preliminary FY11 Class Size - Shaded Schools Increase More Than 50% of Type Increase</t>
  </si>
  <si>
    <t>Addt'l Sections</t>
  </si>
  <si>
    <t>Addt'l FTEs</t>
  </si>
  <si>
    <t>as of 10/31/10</t>
  </si>
  <si>
    <t>Class Size</t>
  </si>
  <si>
    <t>Pupil-Teacher Ratio</t>
  </si>
  <si>
    <t>Budget / Allocation Info</t>
  </si>
  <si>
    <t>CSD</t>
  </si>
  <si>
    <t>BORO</t>
  </si>
  <si>
    <t>SCHOOL CODE</t>
  </si>
  <si>
    <t>BN</t>
  </si>
  <si>
    <t>School Name</t>
  </si>
  <si>
    <t>Cluster</t>
  </si>
  <si>
    <t>CFN</t>
  </si>
  <si>
    <t>School Type</t>
  </si>
  <si>
    <t># Gen Ed &amp; CTT Filled Seats</t>
  </si>
  <si>
    <t># Gen Ed &amp; CTT Sections</t>
  </si>
  <si>
    <t>Prelim FY11 Class Size</t>
  </si>
  <si>
    <t>FY10 Filled Seats</t>
  </si>
  <si>
    <t>FY10 Sections</t>
  </si>
  <si>
    <t>FY10 Class Size</t>
  </si>
  <si>
    <t>FY10 to Prelim FY11</t>
  </si>
  <si>
    <t>Increasing more than 50% of Type Increase</t>
  </si>
  <si>
    <t>Addt'l Sections Needed 
(Rounded up with same Filled Seats)</t>
  </si>
  <si>
    <t>Register (Gen Ed &amp; CTT) as of 10/29</t>
  </si>
  <si>
    <t>FTEs (Excluding Vacancies) as of 11/1</t>
  </si>
  <si>
    <t>Preliminary FY11 PTR</t>
  </si>
  <si>
    <t>Preliminary FY11 PTR vs. Citywide Grade-Level</t>
  </si>
  <si>
    <t>FY10 Register (Gen Ed &amp; CTT)</t>
  </si>
  <si>
    <t>FY10 FTEs</t>
  </si>
  <si>
    <t>FY10 PTR</t>
  </si>
  <si>
    <t>Increasing more than 50% of Type Increase (and over citywide PTR)</t>
  </si>
  <si>
    <t>Addt'l FTEs Needed 
(Rounded up with same Register)</t>
  </si>
  <si>
    <t>Effective FY11 Cut %</t>
  </si>
  <si>
    <t>Post-Cut, Post-Appeals % to Operating Threshold</t>
  </si>
  <si>
    <t>Allocated Appeal</t>
  </si>
  <si>
    <t>FTE/BNTch</t>
  </si>
  <si>
    <t>Utilization Rate
(as of FY10)</t>
  </si>
  <si>
    <t>Group</t>
  </si>
  <si>
    <t>20</t>
  </si>
  <si>
    <t>K</t>
  </si>
  <si>
    <t>490</t>
  </si>
  <si>
    <t>Fort Hamilton High School</t>
  </si>
  <si>
    <t>CL04</t>
  </si>
  <si>
    <t>405</t>
  </si>
  <si>
    <t>HS</t>
  </si>
  <si>
    <t>27</t>
  </si>
  <si>
    <t>Q</t>
  </si>
  <si>
    <t>226</t>
  </si>
  <si>
    <t>J.H.S. 226 Virgil I. Grissom</t>
  </si>
  <si>
    <t>CL03</t>
  </si>
  <si>
    <t>301</t>
  </si>
  <si>
    <t>MS</t>
  </si>
  <si>
    <t>25</t>
  </si>
  <si>
    <t>425</t>
  </si>
  <si>
    <t>John Bowne High School</t>
  </si>
  <si>
    <t>CL02</t>
  </si>
  <si>
    <t>201</t>
  </si>
  <si>
    <t>11</t>
  </si>
  <si>
    <t>X</t>
  </si>
  <si>
    <t>144</t>
  </si>
  <si>
    <t>J.H.S. 144 Michelangelo</t>
  </si>
  <si>
    <t>CL06</t>
  </si>
  <si>
    <t>608</t>
  </si>
  <si>
    <t>17</t>
  </si>
  <si>
    <t>061</t>
  </si>
  <si>
    <t>M.S. 061 Dr. Gladstone H. Atwell</t>
  </si>
  <si>
    <t>602</t>
  </si>
  <si>
    <t>179</t>
  </si>
  <si>
    <t>P.S. 179 Kensington</t>
  </si>
  <si>
    <t>406</t>
  </si>
  <si>
    <t>EL</t>
  </si>
  <si>
    <t>505</t>
  </si>
  <si>
    <t>Franklin Delano Roosevelt High School</t>
  </si>
  <si>
    <t>302</t>
  </si>
  <si>
    <t>07</t>
  </si>
  <si>
    <t>224</t>
  </si>
  <si>
    <t>P.S. / I.S. 224</t>
  </si>
  <si>
    <t>401</t>
  </si>
  <si>
    <t>455</t>
  </si>
  <si>
    <t>Harry S Truman High School</t>
  </si>
  <si>
    <t>CL53</t>
  </si>
  <si>
    <t>532</t>
  </si>
  <si>
    <t>006</t>
  </si>
  <si>
    <t>P.S. 006</t>
  </si>
  <si>
    <t>CL01</t>
  </si>
  <si>
    <t>110</t>
  </si>
  <si>
    <t>30</t>
  </si>
  <si>
    <t>555</t>
  </si>
  <si>
    <t>Newcomers High School</t>
  </si>
  <si>
    <t>202</t>
  </si>
  <si>
    <t>31</t>
  </si>
  <si>
    <t>R</t>
  </si>
  <si>
    <t>072</t>
  </si>
  <si>
    <t>I.S. 072 Rocco Laurie</t>
  </si>
  <si>
    <t>533</t>
  </si>
  <si>
    <t>10</t>
  </si>
  <si>
    <t>080</t>
  </si>
  <si>
    <t>J.H.S. 080 The Mosholu Parkway</t>
  </si>
  <si>
    <t>CL51</t>
  </si>
  <si>
    <t>511</t>
  </si>
  <si>
    <t>126</t>
  </si>
  <si>
    <t>Albert Shanker School for Visual and Performing Arts</t>
  </si>
  <si>
    <t>208</t>
  </si>
  <si>
    <t>24</t>
  </si>
  <si>
    <t>Newtown High School</t>
  </si>
  <si>
    <t>400</t>
  </si>
  <si>
    <t>August Martin High School</t>
  </si>
  <si>
    <t>051</t>
  </si>
  <si>
    <t>I.S. 051 Edwin Markham</t>
  </si>
  <si>
    <t>303</t>
  </si>
  <si>
    <t>03</t>
  </si>
  <si>
    <t>M</t>
  </si>
  <si>
    <t>044</t>
  </si>
  <si>
    <t>J.H.S. M044 William J. O'Shea</t>
  </si>
  <si>
    <t>601</t>
  </si>
  <si>
    <t>09</t>
  </si>
  <si>
    <t>022</t>
  </si>
  <si>
    <t>J.H.S. 022 Jordan L. Mott</t>
  </si>
  <si>
    <t>06</t>
  </si>
  <si>
    <t>008</t>
  </si>
  <si>
    <t>P.S. 008 Luis Belliard</t>
  </si>
  <si>
    <t>104</t>
  </si>
  <si>
    <t>28</t>
  </si>
  <si>
    <t>Hillcrest High School</t>
  </si>
  <si>
    <t>CL56</t>
  </si>
  <si>
    <t>561</t>
  </si>
  <si>
    <t>23</t>
  </si>
  <si>
    <t>284</t>
  </si>
  <si>
    <t>P.S. 284 Lew Wallace</t>
  </si>
  <si>
    <t>460</t>
  </si>
  <si>
    <t>Flushing High School</t>
  </si>
  <si>
    <t>445</t>
  </si>
  <si>
    <t>Port Richmond High School</t>
  </si>
  <si>
    <t>563</t>
  </si>
  <si>
    <t>New Utrecht High School</t>
  </si>
  <si>
    <t>450</t>
  </si>
  <si>
    <t>Long Island City High School</t>
  </si>
  <si>
    <t>152</t>
  </si>
  <si>
    <t>P.S. 152 Dyckman Valley</t>
  </si>
  <si>
    <t>08</t>
  </si>
  <si>
    <t>P.S. 072 Dr. William Dorney</t>
  </si>
  <si>
    <t>607</t>
  </si>
  <si>
    <t>045</t>
  </si>
  <si>
    <t>J.H.S. 045 Thomas C. Giordano</t>
  </si>
  <si>
    <t>109</t>
  </si>
  <si>
    <t>14</t>
  </si>
  <si>
    <t>019</t>
  </si>
  <si>
    <t>P.S. 019 Roberto Clemente</t>
  </si>
  <si>
    <t>310</t>
  </si>
  <si>
    <t>21</t>
  </si>
  <si>
    <t>410</t>
  </si>
  <si>
    <t>Abraham Lincoln High School</t>
  </si>
  <si>
    <t>308</t>
  </si>
  <si>
    <t>204</t>
  </si>
  <si>
    <t>I.S. 204 Oliver W. Holmes</t>
  </si>
  <si>
    <t>125</t>
  </si>
  <si>
    <t>J.H.S. 125 Henry Hudson</t>
  </si>
  <si>
    <t>540</t>
  </si>
  <si>
    <t>John Dewey High School</t>
  </si>
  <si>
    <t>305</t>
  </si>
  <si>
    <t>Beach Channel High School</t>
  </si>
  <si>
    <t>13</t>
  </si>
  <si>
    <t>605</t>
  </si>
  <si>
    <t>George Westinghouse Career and Technical Education High School</t>
  </si>
  <si>
    <t>02</t>
  </si>
  <si>
    <t>520</t>
  </si>
  <si>
    <t>Murry Bergtraum High School for Business Careers</t>
  </si>
  <si>
    <t>279</t>
  </si>
  <si>
    <t>P.S. 279 Captain Manuel Rivera, Jr.</t>
  </si>
  <si>
    <t>587</t>
  </si>
  <si>
    <t>Middle School for the Arts</t>
  </si>
  <si>
    <t>480</t>
  </si>
  <si>
    <t>John Adams High School</t>
  </si>
  <si>
    <t>01</t>
  </si>
  <si>
    <t>140</t>
  </si>
  <si>
    <t>P.S. 140 Nathan Straus</t>
  </si>
  <si>
    <t>143</t>
  </si>
  <si>
    <t>J.H.S. 143 Eleanor Roosevelt</t>
  </si>
  <si>
    <t>477</t>
  </si>
  <si>
    <t>School for Legal Studies</t>
  </si>
  <si>
    <t>15</t>
  </si>
  <si>
    <t>519</t>
  </si>
  <si>
    <t>Cobble Hill School of American Studies</t>
  </si>
  <si>
    <t>334</t>
  </si>
  <si>
    <t>Middle School for Academic and Social Excellence</t>
  </si>
  <si>
    <t>062</t>
  </si>
  <si>
    <t>J.H.S. 062 Ditmas</t>
  </si>
  <si>
    <t>090</t>
  </si>
  <si>
    <t>P.S. 90 Edna Cohen School</t>
  </si>
  <si>
    <t>131</t>
  </si>
  <si>
    <t>M.S. 131</t>
  </si>
  <si>
    <t>103</t>
  </si>
  <si>
    <t>Washington Irving High School</t>
  </si>
  <si>
    <t>321</t>
  </si>
  <si>
    <t>M.S. 321 - Minerva</t>
  </si>
  <si>
    <t>408</t>
  </si>
  <si>
    <t>322</t>
  </si>
  <si>
    <t>Middle School 322</t>
  </si>
  <si>
    <t>328</t>
  </si>
  <si>
    <t>M.S. 328 - Manhattan Middle School for Scientific Inquiry</t>
  </si>
  <si>
    <t>M.S. 302 Luisa Dessus Cruz</t>
  </si>
  <si>
    <t>Herbert H. Lehman High School</t>
  </si>
  <si>
    <t>603</t>
  </si>
  <si>
    <t>070</t>
  </si>
  <si>
    <t>P.S. 070 Max Schoenfeld</t>
  </si>
  <si>
    <t>402</t>
  </si>
  <si>
    <t>313</t>
  </si>
  <si>
    <t>I.S. 313 School of Leadership Development</t>
  </si>
  <si>
    <t>New Millennium Business Academy Middle School</t>
  </si>
  <si>
    <t>534</t>
  </si>
  <si>
    <t>079</t>
  </si>
  <si>
    <t>P.S. 079 Creston</t>
  </si>
  <si>
    <t>390</t>
  </si>
  <si>
    <t>M.S. 390</t>
  </si>
  <si>
    <t>391</t>
  </si>
  <si>
    <t>The Angelo Patri Middle School</t>
  </si>
  <si>
    <t>CL55</t>
  </si>
  <si>
    <t>551</t>
  </si>
  <si>
    <t>P.S. 103 Hector Fontanez</t>
  </si>
  <si>
    <t>12</t>
  </si>
  <si>
    <t>102</t>
  </si>
  <si>
    <t>P.S. 102 Joseph O. Loretan</t>
  </si>
  <si>
    <t>606</t>
  </si>
  <si>
    <t>Bronx Regional High School</t>
  </si>
  <si>
    <t>108</t>
  </si>
  <si>
    <t>19</t>
  </si>
  <si>
    <t>166</t>
  </si>
  <si>
    <t>J.H.S. 166 George Gershwin</t>
  </si>
  <si>
    <t>309</t>
  </si>
  <si>
    <t>22</t>
  </si>
  <si>
    <t>495</t>
  </si>
  <si>
    <t>Sheepshead Bay High School</t>
  </si>
  <si>
    <t>156</t>
  </si>
  <si>
    <t>P.S. 156 Waverly</t>
  </si>
  <si>
    <t>053</t>
  </si>
  <si>
    <t>M.S. 053 Brian Piccolo</t>
  </si>
  <si>
    <t>531</t>
  </si>
  <si>
    <t>475</t>
  </si>
  <si>
    <t>Richmond Hill High School</t>
  </si>
  <si>
    <t>29</t>
  </si>
  <si>
    <t>116</t>
  </si>
  <si>
    <t>PS/IS 116 William C. Hughley</t>
  </si>
  <si>
    <t>205</t>
  </si>
  <si>
    <t>238</t>
  </si>
  <si>
    <t>I.S. 238 Susan B Anthony</t>
  </si>
  <si>
    <t>William Cullen Bryant High School</t>
  </si>
  <si>
    <t>002</t>
  </si>
  <si>
    <t>I.S. R002 George L. Egbert</t>
  </si>
  <si>
    <t>027</t>
  </si>
  <si>
    <t>I.S. 027 Anning S. Prall</t>
  </si>
  <si>
    <t>604</t>
  </si>
  <si>
    <t>P.S. 044 Thomas C. Brown</t>
  </si>
  <si>
    <t>609</t>
  </si>
  <si>
    <t>049</t>
  </si>
  <si>
    <t>I.S. 49 Berta A. Dreyfus</t>
  </si>
  <si>
    <t/>
  </si>
  <si>
    <t>Average Class Size and PTR are Increasing Above 50% of Citywide Increase by Type</t>
  </si>
  <si>
    <t>Average Class Size is Increasing Above 50% of Citywide Increase by Type</t>
  </si>
  <si>
    <t>PTR is Increasing Above 50% of Citywide Increase by Type</t>
  </si>
  <si>
    <t>PTR is Below Citywide Level by Type (Increasing Above 50% of Citywide Increase by Type)</t>
  </si>
  <si>
    <t>Average Class Size and PTR are Decreasing or Not Increasing by More Than 50% of Citywide Increase by Type</t>
  </si>
  <si>
    <t>TARGET 75 SCHOOLS</t>
  </si>
  <si>
    <t># Filled Seats</t>
  </si>
  <si>
    <t># Sections</t>
  </si>
  <si>
    <t>FY10 to  Prelim FY11</t>
  </si>
  <si>
    <t>TOTAL</t>
  </si>
  <si>
    <t>PRELIMINARY FY11 PUPIL-TEACHER RATIO (Gen Ed &amp; CTT)</t>
  </si>
  <si>
    <t>as of 11/1/10</t>
  </si>
  <si>
    <t>FTEs (Excl Vacancies) as of 11/1</t>
  </si>
  <si>
    <t>Prelim FY11 PTR</t>
  </si>
  <si>
    <t>PRELIMINARY FY11 CLASS SIZE (Gen Ed &amp; CTT)</t>
  </si>
  <si>
    <t>C4E Funding</t>
  </si>
  <si>
    <t>FY10</t>
  </si>
  <si>
    <t>FY11</t>
  </si>
  <si>
    <t>Target 75 Strategies and Coaching</t>
  </si>
  <si>
    <t>Redirected resources from other areas to hire more teachers:</t>
  </si>
  <si>
    <t>Reprogrammed teacher schedule:</t>
  </si>
  <si>
    <t>Collapsed non-core classes:</t>
  </si>
  <si>
    <t>Obtained additional funds to purchase more teacher(s) through the appeals process:</t>
  </si>
  <si>
    <t>Optimized space to open additional classes:</t>
  </si>
  <si>
    <t>Redirected licensed administrative/coaches to teach courses (Administrative must be within contractual allowances):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</si>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</sst>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_(* #,##0.0_);_(* \(#,##0.0\);_(* &quot;-&quot;??_);_(@_)"/>
    <numFmt numFmtId="168" formatCode="_(* #,##0%_);_(* \(#,##0%\);_(* &quot;-&quot;??_);_(@_)"/>
    <numFmt numFmtId="169" formatCode="_(* #,##0.00%_);_(* \(#,##0.00%\);_(* &quot;-&quot;??_);_(@_)"/>
    <numFmt numFmtId="170" formatCode="_(* #,##0.0%_);_(* \(#,##0.0%\);_(* &quot;-&quot;??_);_(@_)"/>
    <numFmt numFmtId="171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9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Helvetica"/>
    </font>
    <font>
      <sz val="8"/>
      <name val="Calibri"/>
      <family val="2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0" fillId="0" borderId="0"/>
    <xf numFmtId="0" fontId="12" fillId="0" borderId="0"/>
    <xf numFmtId="0" fontId="16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0" fillId="0" borderId="0"/>
    <xf numFmtId="0" fontId="16" fillId="0" borderId="0"/>
    <xf numFmtId="0" fontId="13" fillId="0" borderId="0"/>
    <xf numFmtId="0" fontId="18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quotePrefix="1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164" fontId="4" fillId="0" borderId="1" xfId="0" applyNumberFormat="1" applyFont="1" applyBorder="1"/>
    <xf numFmtId="0" fontId="4" fillId="0" borderId="1" xfId="0" applyFont="1" applyBorder="1"/>
    <xf numFmtId="1" fontId="4" fillId="0" borderId="0" xfId="0" applyNumberFormat="1" applyFont="1"/>
    <xf numFmtId="3" fontId="6" fillId="0" borderId="0" xfId="0" applyNumberFormat="1" applyFont="1" applyAlignment="1">
      <alignment horizontal="left" inden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4" borderId="4" xfId="0" applyFont="1" applyFill="1" applyBorder="1" applyAlignment="1">
      <alignment horizontal="centerContinuous"/>
    </xf>
    <xf numFmtId="0" fontId="2" fillId="4" borderId="2" xfId="0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/>
    </xf>
    <xf numFmtId="0" fontId="7" fillId="0" borderId="0" xfId="0" applyFont="1"/>
    <xf numFmtId="3" fontId="7" fillId="0" borderId="5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shrinkToFi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166" fontId="7" fillId="0" borderId="8" xfId="0" applyNumberFormat="1" applyFont="1" applyBorder="1"/>
    <xf numFmtId="167" fontId="7" fillId="0" borderId="7" xfId="0" applyNumberFormat="1" applyFont="1" applyBorder="1"/>
    <xf numFmtId="9" fontId="7" fillId="0" borderId="8" xfId="0" applyNumberFormat="1" applyFont="1" applyBorder="1"/>
    <xf numFmtId="0" fontId="7" fillId="0" borderId="9" xfId="0" applyFont="1" applyBorder="1"/>
    <xf numFmtId="164" fontId="7" fillId="0" borderId="9" xfId="1" applyNumberFormat="1" applyFont="1" applyBorder="1"/>
    <xf numFmtId="167" fontId="7" fillId="0" borderId="0" xfId="1" applyNumberFormat="1" applyFont="1"/>
    <xf numFmtId="167" fontId="7" fillId="0" borderId="10" xfId="1" applyNumberFormat="1" applyFont="1" applyBorder="1"/>
    <xf numFmtId="166" fontId="7" fillId="0" borderId="10" xfId="0" applyNumberFormat="1" applyFont="1" applyBorder="1"/>
    <xf numFmtId="168" fontId="7" fillId="0" borderId="11" xfId="0" applyNumberFormat="1" applyFont="1" applyBorder="1"/>
    <xf numFmtId="167" fontId="7" fillId="0" borderId="10" xfId="0" applyNumberFormat="1" applyFont="1" applyBorder="1"/>
    <xf numFmtId="3" fontId="7" fillId="0" borderId="7" xfId="0" applyNumberFormat="1" applyFont="1" applyBorder="1"/>
    <xf numFmtId="3" fontId="7" fillId="0" borderId="12" xfId="0" applyNumberFormat="1" applyFont="1" applyBorder="1"/>
    <xf numFmtId="3" fontId="7" fillId="0" borderId="12" xfId="0" applyNumberFormat="1" applyFont="1" applyBorder="1" applyAlignment="1">
      <alignment shrinkToFit="1"/>
    </xf>
    <xf numFmtId="3" fontId="7" fillId="0" borderId="8" xfId="0" applyNumberFormat="1" applyFont="1" applyBorder="1"/>
    <xf numFmtId="0" fontId="7" fillId="0" borderId="13" xfId="0" applyFont="1" applyBorder="1"/>
    <xf numFmtId="166" fontId="7" fillId="0" borderId="14" xfId="0" applyNumberFormat="1" applyFont="1" applyBorder="1"/>
    <xf numFmtId="167" fontId="7" fillId="0" borderId="8" xfId="1" applyNumberFormat="1" applyFont="1" applyBorder="1"/>
    <xf numFmtId="168" fontId="7" fillId="0" borderId="8" xfId="0" applyNumberFormat="1" applyFont="1" applyBorder="1"/>
    <xf numFmtId="167" fontId="7" fillId="0" borderId="8" xfId="0" applyNumberFormat="1" applyFont="1" applyBorder="1"/>
    <xf numFmtId="168" fontId="7" fillId="0" borderId="9" xfId="0" applyNumberFormat="1" applyFont="1" applyBorder="1"/>
    <xf numFmtId="1" fontId="7" fillId="0" borderId="9" xfId="0" applyNumberFormat="1" applyFont="1" applyBorder="1"/>
    <xf numFmtId="169" fontId="7" fillId="0" borderId="9" xfId="0" applyNumberFormat="1" applyFont="1" applyBorder="1"/>
    <xf numFmtId="170" fontId="7" fillId="0" borderId="8" xfId="0" applyNumberFormat="1" applyFont="1" applyBorder="1"/>
    <xf numFmtId="171" fontId="7" fillId="0" borderId="9" xfId="5" applyNumberFormat="1" applyFont="1" applyBorder="1"/>
    <xf numFmtId="167" fontId="7" fillId="0" borderId="9" xfId="0" applyNumberFormat="1" applyFont="1" applyBorder="1"/>
    <xf numFmtId="9" fontId="7" fillId="0" borderId="9" xfId="0" applyNumberFormat="1" applyFont="1" applyBorder="1"/>
    <xf numFmtId="168" fontId="7" fillId="0" borderId="8" xfId="18" applyNumberFormat="1" applyFont="1" applyBorder="1"/>
    <xf numFmtId="168" fontId="7" fillId="0" borderId="9" xfId="18" applyNumberFormat="1" applyFont="1" applyBorder="1"/>
    <xf numFmtId="9" fontId="7" fillId="0" borderId="9" xfId="18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0" borderId="16" xfId="0" applyNumberFormat="1" applyFont="1" applyBorder="1" applyAlignment="1">
      <alignment shrinkToFit="1"/>
    </xf>
    <xf numFmtId="3" fontId="7" fillId="0" borderId="17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66" fontId="7" fillId="0" borderId="20" xfId="0" applyNumberFormat="1" applyFont="1" applyBorder="1"/>
    <xf numFmtId="0" fontId="7" fillId="0" borderId="21" xfId="0" applyFont="1" applyBorder="1"/>
    <xf numFmtId="166" fontId="7" fillId="0" borderId="21" xfId="0" applyNumberFormat="1" applyFont="1" applyBorder="1"/>
    <xf numFmtId="167" fontId="7" fillId="0" borderId="19" xfId="0" applyNumberFormat="1" applyFont="1" applyBorder="1"/>
    <xf numFmtId="9" fontId="7" fillId="0" borderId="21" xfId="0" applyNumberFormat="1" applyFont="1" applyBorder="1"/>
    <xf numFmtId="0" fontId="7" fillId="0" borderId="22" xfId="0" applyFont="1" applyBorder="1"/>
    <xf numFmtId="164" fontId="7" fillId="0" borderId="22" xfId="1" applyNumberFormat="1" applyFont="1" applyBorder="1"/>
    <xf numFmtId="167" fontId="7" fillId="0" borderId="17" xfId="1" applyNumberFormat="1" applyFont="1" applyBorder="1"/>
    <xf numFmtId="166" fontId="7" fillId="0" borderId="17" xfId="0" applyNumberFormat="1" applyFont="1" applyBorder="1"/>
    <xf numFmtId="168" fontId="7" fillId="0" borderId="17" xfId="0" applyNumberFormat="1" applyFont="1" applyBorder="1"/>
    <xf numFmtId="3" fontId="7" fillId="0" borderId="19" xfId="0" applyNumberFormat="1" applyFont="1" applyBorder="1"/>
    <xf numFmtId="167" fontId="7" fillId="0" borderId="21" xfId="0" applyNumberFormat="1" applyFont="1" applyBorder="1"/>
    <xf numFmtId="168" fontId="7" fillId="0" borderId="22" xfId="0" applyNumberFormat="1" applyFont="1" applyBorder="1"/>
    <xf numFmtId="1" fontId="7" fillId="0" borderId="22" xfId="0" applyNumberFormat="1" applyFont="1" applyBorder="1"/>
    <xf numFmtId="169" fontId="7" fillId="0" borderId="22" xfId="0" applyNumberFormat="1" applyFont="1" applyBorder="1"/>
    <xf numFmtId="170" fontId="7" fillId="0" borderId="21" xfId="0" applyNumberFormat="1" applyFont="1" applyBorder="1"/>
    <xf numFmtId="171" fontId="7" fillId="0" borderId="22" xfId="5" applyNumberFormat="1" applyFont="1" applyBorder="1"/>
    <xf numFmtId="167" fontId="7" fillId="0" borderId="22" xfId="0" applyNumberFormat="1" applyFont="1" applyBorder="1"/>
    <xf numFmtId="9" fontId="7" fillId="0" borderId="22" xfId="0" applyNumberFormat="1" applyFont="1" applyBorder="1"/>
    <xf numFmtId="3" fontId="7" fillId="0" borderId="0" xfId="0" applyNumberFormat="1" applyFont="1" applyBorder="1" applyAlignment="1">
      <alignment horizontal="center" wrapText="1"/>
    </xf>
    <xf numFmtId="3" fontId="7" fillId="0" borderId="10" xfId="0" applyNumberFormat="1" applyFont="1" applyBorder="1"/>
    <xf numFmtId="0" fontId="7" fillId="0" borderId="23" xfId="0" applyFont="1" applyBorder="1"/>
    <xf numFmtId="166" fontId="7" fillId="0" borderId="24" xfId="0" applyNumberFormat="1" applyFont="1" applyBorder="1"/>
    <xf numFmtId="0" fontId="7" fillId="0" borderId="25" xfId="0" applyFont="1" applyBorder="1"/>
    <xf numFmtId="166" fontId="7" fillId="0" borderId="25" xfId="0" applyNumberFormat="1" applyFont="1" applyBorder="1"/>
    <xf numFmtId="167" fontId="7" fillId="0" borderId="6" xfId="0" applyNumberFormat="1" applyFont="1" applyBorder="1"/>
    <xf numFmtId="9" fontId="7" fillId="0" borderId="25" xfId="0" applyNumberFormat="1" applyFont="1" applyBorder="1"/>
    <xf numFmtId="0" fontId="7" fillId="0" borderId="11" xfId="0" applyFont="1" applyBorder="1"/>
    <xf numFmtId="164" fontId="7" fillId="0" borderId="11" xfId="1" applyNumberFormat="1" applyFont="1" applyBorder="1"/>
    <xf numFmtId="1" fontId="7" fillId="0" borderId="11" xfId="0" applyNumberFormat="1" applyFont="1" applyBorder="1"/>
    <xf numFmtId="169" fontId="7" fillId="0" borderId="11" xfId="0" applyNumberFormat="1" applyFont="1" applyBorder="1"/>
    <xf numFmtId="170" fontId="7" fillId="0" borderId="25" xfId="0" applyNumberFormat="1" applyFont="1" applyBorder="1"/>
    <xf numFmtId="171" fontId="7" fillId="0" borderId="11" xfId="5" applyNumberFormat="1" applyFont="1" applyBorder="1"/>
    <xf numFmtId="167" fontId="7" fillId="0" borderId="11" xfId="0" applyNumberFormat="1" applyFont="1" applyBorder="1"/>
    <xf numFmtId="9" fontId="7" fillId="0" borderId="11" xfId="0" applyNumberFormat="1" applyFont="1" applyBorder="1"/>
    <xf numFmtId="0" fontId="2" fillId="0" borderId="1" xfId="0" applyFont="1" applyBorder="1"/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3" fontId="7" fillId="0" borderId="26" xfId="0" applyNumberFormat="1" applyFont="1" applyBorder="1" applyAlignment="1">
      <alignment horizontal="center" wrapText="1"/>
    </xf>
    <xf numFmtId="165" fontId="8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Continuous" wrapText="1"/>
    </xf>
    <xf numFmtId="9" fontId="7" fillId="0" borderId="0" xfId="18" applyFont="1" applyBorder="1" applyAlignment="1">
      <alignment horizontal="centerContinuous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5" fontId="8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Continuous" wrapText="1"/>
    </xf>
    <xf numFmtId="9" fontId="7" fillId="0" borderId="1" xfId="18" applyFont="1" applyBorder="1" applyAlignment="1">
      <alignment horizontal="centerContinuous" wrapText="1"/>
    </xf>
    <xf numFmtId="0" fontId="7" fillId="0" borderId="1" xfId="0" applyFont="1" applyBorder="1" applyAlignment="1">
      <alignment horizontal="center" wrapText="1"/>
    </xf>
    <xf numFmtId="1" fontId="4" fillId="0" borderId="1" xfId="0" applyNumberFormat="1" applyFont="1" applyBorder="1"/>
    <xf numFmtId="0" fontId="4" fillId="0" borderId="0" xfId="0" applyFont="1" applyAlignment="1">
      <alignment horizontal="left" indent="1"/>
    </xf>
    <xf numFmtId="0" fontId="2" fillId="5" borderId="27" xfId="0" applyFont="1" applyFill="1" applyBorder="1" applyAlignment="1">
      <alignment horizontal="centerContinuous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165" fontId="2" fillId="0" borderId="3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5" fontId="2" fillId="0" borderId="27" xfId="0" applyNumberFormat="1" applyFont="1" applyBorder="1" applyAlignment="1">
      <alignment horizontal="centerContinuous" wrapText="1"/>
    </xf>
    <xf numFmtId="9" fontId="2" fillId="0" borderId="31" xfId="18" applyFont="1" applyBorder="1" applyAlignment="1">
      <alignment horizontal="centerContinuous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8" xfId="0" applyFont="1" applyBorder="1"/>
    <xf numFmtId="164" fontId="2" fillId="0" borderId="28" xfId="1" applyNumberFormat="1" applyFont="1" applyBorder="1"/>
    <xf numFmtId="164" fontId="2" fillId="0" borderId="29" xfId="1" applyNumberFormat="1" applyFont="1" applyBorder="1"/>
    <xf numFmtId="167" fontId="2" fillId="0" borderId="32" xfId="1" applyNumberFormat="1" applyFont="1" applyBorder="1"/>
    <xf numFmtId="166" fontId="2" fillId="0" borderId="30" xfId="0" applyNumberFormat="1" applyFont="1" applyBorder="1"/>
    <xf numFmtId="167" fontId="2" fillId="0" borderId="28" xfId="0" applyNumberFormat="1" applyFont="1" applyBorder="1"/>
    <xf numFmtId="168" fontId="2" fillId="0" borderId="32" xfId="18" applyNumberFormat="1" applyFont="1" applyBorder="1"/>
    <xf numFmtId="0" fontId="2" fillId="6" borderId="28" xfId="0" applyFont="1" applyFill="1" applyBorder="1"/>
    <xf numFmtId="164" fontId="2" fillId="6" borderId="28" xfId="1" applyNumberFormat="1" applyFont="1" applyFill="1" applyBorder="1"/>
    <xf numFmtId="164" fontId="2" fillId="6" borderId="29" xfId="1" applyNumberFormat="1" applyFont="1" applyFill="1" applyBorder="1"/>
    <xf numFmtId="167" fontId="2" fillId="6" borderId="32" xfId="1" applyNumberFormat="1" applyFont="1" applyFill="1" applyBorder="1"/>
    <xf numFmtId="0" fontId="0" fillId="6" borderId="0" xfId="0" applyFill="1" applyBorder="1"/>
    <xf numFmtId="166" fontId="2" fillId="6" borderId="30" xfId="0" applyNumberFormat="1" applyFont="1" applyFill="1" applyBorder="1"/>
    <xf numFmtId="167" fontId="2" fillId="6" borderId="28" xfId="0" applyNumberFormat="1" applyFont="1" applyFill="1" applyBorder="1"/>
    <xf numFmtId="168" fontId="2" fillId="6" borderId="32" xfId="18" applyNumberFormat="1" applyFont="1" applyFill="1" applyBorder="1"/>
    <xf numFmtId="0" fontId="0" fillId="0" borderId="5" xfId="0" applyBorder="1"/>
    <xf numFmtId="164" fontId="0" fillId="0" borderId="5" xfId="1" applyNumberFormat="1" applyFont="1" applyBorder="1"/>
    <xf numFmtId="164" fontId="0" fillId="0" borderId="33" xfId="1" applyNumberFormat="1" applyFont="1" applyBorder="1"/>
    <xf numFmtId="167" fontId="0" fillId="0" borderId="10" xfId="1" applyNumberFormat="1" applyFont="1" applyBorder="1"/>
    <xf numFmtId="166" fontId="0" fillId="0" borderId="34" xfId="0" applyNumberFormat="1" applyBorder="1"/>
    <xf numFmtId="167" fontId="0" fillId="0" borderId="5" xfId="0" applyNumberFormat="1" applyBorder="1"/>
    <xf numFmtId="168" fontId="0" fillId="0" borderId="10" xfId="18" applyNumberFormat="1" applyFont="1" applyBorder="1"/>
    <xf numFmtId="0" fontId="0" fillId="0" borderId="7" xfId="0" applyBorder="1"/>
    <xf numFmtId="164" fontId="0" fillId="0" borderId="7" xfId="1" applyNumberFormat="1" applyFont="1" applyBorder="1"/>
    <xf numFmtId="164" fontId="0" fillId="0" borderId="35" xfId="1" applyNumberFormat="1" applyFont="1" applyBorder="1"/>
    <xf numFmtId="167" fontId="0" fillId="0" borderId="8" xfId="1" applyNumberFormat="1" applyFont="1" applyBorder="1"/>
    <xf numFmtId="166" fontId="0" fillId="0" borderId="9" xfId="0" applyNumberFormat="1" applyBorder="1"/>
    <xf numFmtId="167" fontId="0" fillId="0" borderId="7" xfId="0" applyNumberFormat="1" applyBorder="1"/>
    <xf numFmtId="168" fontId="0" fillId="0" borderId="8" xfId="18" applyNumberFormat="1" applyFont="1" applyBorder="1"/>
    <xf numFmtId="0" fontId="0" fillId="0" borderId="15" xfId="0" applyBorder="1"/>
    <xf numFmtId="164" fontId="0" fillId="0" borderId="15" xfId="1" applyNumberFormat="1" applyFont="1" applyBorder="1"/>
    <xf numFmtId="164" fontId="0" fillId="0" borderId="36" xfId="1" applyNumberFormat="1" applyFont="1" applyBorder="1"/>
    <xf numFmtId="167" fontId="0" fillId="0" borderId="17" xfId="1" applyNumberFormat="1" applyFont="1" applyBorder="1"/>
    <xf numFmtId="166" fontId="0" fillId="0" borderId="37" xfId="0" applyNumberFormat="1" applyBorder="1"/>
    <xf numFmtId="167" fontId="0" fillId="0" borderId="15" xfId="0" applyNumberFormat="1" applyBorder="1"/>
    <xf numFmtId="168" fontId="0" fillId="0" borderId="17" xfId="18" applyNumberFormat="1" applyFont="1" applyBorder="1"/>
    <xf numFmtId="0" fontId="0" fillId="0" borderId="16" xfId="0" applyBorder="1"/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7" borderId="4" xfId="0" applyFont="1" applyFill="1" applyBorder="1" applyAlignment="1">
      <alignment horizontal="centerContinuous"/>
    </xf>
    <xf numFmtId="0" fontId="2" fillId="7" borderId="2" xfId="0" applyFont="1" applyFill="1" applyBorder="1" applyAlignment="1">
      <alignment horizontal="centerContinuous"/>
    </xf>
    <xf numFmtId="0" fontId="15" fillId="0" borderId="0" xfId="0" applyFont="1"/>
    <xf numFmtId="0" fontId="15" fillId="0" borderId="1" xfId="0" applyFont="1" applyBorder="1" applyAlignment="1">
      <alignment horizontal="center" wrapText="1"/>
    </xf>
    <xf numFmtId="0" fontId="15" fillId="0" borderId="38" xfId="0" applyFont="1" applyBorder="1"/>
    <xf numFmtId="0" fontId="15" fillId="0" borderId="9" xfId="0" applyFont="1" applyBorder="1"/>
    <xf numFmtId="0" fontId="15" fillId="0" borderId="39" xfId="0" applyFont="1" applyBorder="1"/>
    <xf numFmtId="0" fontId="15" fillId="0" borderId="1" xfId="0" applyFont="1" applyBorder="1"/>
    <xf numFmtId="0" fontId="2" fillId="6" borderId="40" xfId="0" applyFont="1" applyFill="1" applyBorder="1" applyAlignment="1">
      <alignment horizontal="centerContinuous" vertical="center" wrapText="1"/>
    </xf>
    <xf numFmtId="0" fontId="2" fillId="6" borderId="41" xfId="0" applyFont="1" applyFill="1" applyBorder="1" applyAlignment="1">
      <alignment horizontal="centerContinuous" vertical="center" wrapText="1"/>
    </xf>
    <xf numFmtId="0" fontId="2" fillId="6" borderId="42" xfId="0" applyFont="1" applyFill="1" applyBorder="1" applyAlignment="1">
      <alignment horizontal="centerContinuous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4" fillId="0" borderId="45" xfId="12" applyFont="1" applyBorder="1" applyAlignment="1">
      <alignment horizontal="center" vertical="center" wrapText="1"/>
    </xf>
    <xf numFmtId="0" fontId="14" fillId="0" borderId="43" xfId="12" applyFont="1" applyBorder="1" applyAlignment="1">
      <alignment horizontal="center" vertical="center" wrapText="1"/>
    </xf>
    <xf numFmtId="3" fontId="7" fillId="0" borderId="43" xfId="0" applyNumberFormat="1" applyFont="1" applyBorder="1" applyAlignment="1">
      <alignment horizontal="center" vertical="center" wrapText="1"/>
    </xf>
    <xf numFmtId="165" fontId="7" fillId="0" borderId="43" xfId="0" applyNumberFormat="1" applyFont="1" applyBorder="1" applyAlignment="1">
      <alignment horizontal="centerContinuous" vertical="center" wrapText="1"/>
    </xf>
    <xf numFmtId="9" fontId="7" fillId="0" borderId="43" xfId="18" applyFont="1" applyBorder="1" applyAlignment="1">
      <alignment horizontal="centerContinuous" vertical="center" wrapText="1"/>
    </xf>
    <xf numFmtId="3" fontId="7" fillId="0" borderId="45" xfId="0" applyNumberFormat="1" applyFont="1" applyBorder="1" applyAlignment="1">
      <alignment horizontal="center" vertical="center" wrapText="1"/>
    </xf>
    <xf numFmtId="3" fontId="7" fillId="0" borderId="46" xfId="0" applyNumberFormat="1" applyFont="1" applyBorder="1" applyAlignment="1">
      <alignment horizontal="center" vertical="center" wrapText="1"/>
    </xf>
    <xf numFmtId="165" fontId="8" fillId="0" borderId="43" xfId="0" applyNumberFormat="1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Continuous"/>
    </xf>
    <xf numFmtId="0" fontId="2" fillId="2" borderId="48" xfId="0" applyFont="1" applyFill="1" applyBorder="1" applyAlignment="1">
      <alignment horizontal="centerContinuous"/>
    </xf>
    <xf numFmtId="3" fontId="7" fillId="0" borderId="44" xfId="0" applyNumberFormat="1" applyFont="1" applyBorder="1" applyAlignment="1">
      <alignment horizontal="center" vertical="center" wrapText="1"/>
    </xf>
  </cellXfs>
  <cellStyles count="20">
    <cellStyle name="Comma" xfId="1" builtinId="3"/>
    <cellStyle name="Comma 2" xfId="2"/>
    <cellStyle name="Comma 3" xfId="3"/>
    <cellStyle name="Comma 4" xfId="4"/>
    <cellStyle name="Currency" xfId="5" builtinId="4"/>
    <cellStyle name="Currency 2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18" builtinId="5"/>
    <cellStyle name="Percent 2" xfId="19"/>
  </cellStyles>
  <dxfs count="4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0"/>
  <sheetViews>
    <sheetView tabSelected="1" zoomScaleSheetLayoutView="100" workbookViewId="0">
      <pane xSplit="5" ySplit="5" topLeftCell="F27" activePane="bottomRight" state="frozen"/>
      <selection pane="topRight" activeCell="F1" sqref="F1"/>
      <selection pane="bottomLeft" activeCell="A6" sqref="A6"/>
      <selection pane="bottomRight" activeCell="L37" sqref="L37"/>
    </sheetView>
  </sheetViews>
  <sheetFormatPr defaultColWidth="9.140625" defaultRowHeight="15" x14ac:dyDescent="0.25"/>
  <cols>
    <col min="1" max="1" width="3.28515625" style="17" customWidth="1"/>
    <col min="2" max="2" width="3.85546875" style="17" bestFit="1" customWidth="1"/>
    <col min="3" max="3" width="5.28515625" style="17" bestFit="1" customWidth="1"/>
    <col min="4" max="4" width="6.85546875" style="17" bestFit="1" customWidth="1"/>
    <col min="5" max="5" width="5" style="17" bestFit="1" customWidth="1"/>
    <col min="6" max="6" width="28.28515625" style="17" customWidth="1"/>
    <col min="7" max="7" width="6.42578125" style="17" bestFit="1" customWidth="1"/>
    <col min="8" max="8" width="3.85546875" style="17" bestFit="1" customWidth="1"/>
    <col min="9" max="9" width="6.140625" style="17" bestFit="1" customWidth="1"/>
    <col min="10" max="10" width="7.5703125" style="17" bestFit="1" customWidth="1"/>
    <col min="11" max="11" width="8.140625" style="17" bestFit="1" customWidth="1"/>
    <col min="12" max="12" width="5.5703125" style="17" bestFit="1" customWidth="1"/>
    <col min="13" max="13" width="2.7109375" style="17" customWidth="1"/>
    <col min="14" max="14" width="5.28515625" style="17" bestFit="1" customWidth="1"/>
    <col min="15" max="15" width="4.7109375" style="17" bestFit="1" customWidth="1"/>
    <col min="16" max="16" width="4.5703125" style="17" bestFit="1" customWidth="1"/>
    <col min="17" max="17" width="2.7109375" style="17" customWidth="1"/>
    <col min="18" max="18" width="4.85546875" style="17" bestFit="1" customWidth="1"/>
    <col min="19" max="19" width="4.5703125" style="17" bestFit="1" customWidth="1"/>
    <col min="20" max="20" width="3.5703125" style="17" bestFit="1" customWidth="1"/>
    <col min="21" max="21" width="7.5703125" style="17" customWidth="1"/>
    <col min="22" max="22" width="10.85546875" style="17" customWidth="1"/>
    <col min="23" max="23" width="3.5703125" style="17" customWidth="1"/>
    <col min="24" max="25" width="9.140625" style="17"/>
    <col min="26" max="26" width="9.85546875" style="17" bestFit="1" customWidth="1"/>
    <col min="27" max="27" width="9.85546875" style="17" customWidth="1"/>
    <col min="28" max="28" width="1.7109375" style="17" customWidth="1"/>
    <col min="29" max="31" width="9.140625" style="17"/>
    <col min="32" max="32" width="1.7109375" style="17" customWidth="1"/>
    <col min="33" max="33" width="9.140625" style="17"/>
    <col min="34" max="34" width="1.7109375" style="17" customWidth="1"/>
    <col min="35" max="35" width="12" style="17" customWidth="1"/>
    <col min="36" max="36" width="9.140625" style="17"/>
    <col min="37" max="37" width="2.7109375" style="17" customWidth="1"/>
    <col min="38" max="39" width="9.85546875" style="17" bestFit="1" customWidth="1"/>
    <col min="40" max="41" width="9.140625" style="17"/>
    <col min="42" max="42" width="9.85546875" style="17" bestFit="1" customWidth="1"/>
    <col min="43" max="43" width="9.140625" style="17"/>
    <col min="44" max="44" width="10.85546875" style="17" customWidth="1"/>
    <col min="45" max="45" width="2.7109375" style="17" customWidth="1"/>
    <col min="46" max="50" width="13.28515625" style="17" customWidth="1"/>
    <col min="51" max="51" width="26.140625" style="17" bestFit="1" customWidth="1"/>
    <col min="52" max="52" width="8.85546875" customWidth="1"/>
    <col min="53" max="16384" width="9.140625" style="17"/>
  </cols>
  <sheetData>
    <row r="1" spans="2:53" customFormat="1" x14ac:dyDescent="0.25">
      <c r="AR1" s="1"/>
    </row>
    <row r="2" spans="2:53" customFormat="1" x14ac:dyDescent="0.25">
      <c r="U2" s="2">
        <f>SUM($U$8:$U$90)</f>
        <v>97</v>
      </c>
      <c r="V2" s="2" t="s">
        <v>0</v>
      </c>
      <c r="AI2" s="2">
        <f>SUM(AI8:AI90)</f>
        <v>105</v>
      </c>
      <c r="AJ2" s="2" t="s">
        <v>0</v>
      </c>
    </row>
    <row r="3" spans="2:53" customFormat="1" ht="16.5" thickBot="1" x14ac:dyDescent="0.3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>
        <f>SUM($V$8:$V$90)</f>
        <v>107</v>
      </c>
      <c r="V3" s="6" t="s">
        <v>2</v>
      </c>
      <c r="AA3" s="2"/>
      <c r="AI3" s="7">
        <f>SUM(AJ8:AJ90)</f>
        <v>109</v>
      </c>
      <c r="AJ3" s="2" t="s">
        <v>3</v>
      </c>
    </row>
    <row r="4" spans="2:53" customFormat="1" ht="15.75" thickBot="1" x14ac:dyDescent="0.3">
      <c r="B4" s="8" t="s">
        <v>4</v>
      </c>
      <c r="J4" s="187" t="s">
        <v>5</v>
      </c>
      <c r="K4" s="188"/>
      <c r="L4" s="188"/>
      <c r="M4" s="9"/>
      <c r="N4" s="9"/>
      <c r="O4" s="9"/>
      <c r="P4" s="9"/>
      <c r="Q4" s="9"/>
      <c r="R4" s="9"/>
      <c r="S4" s="9"/>
      <c r="T4" s="9"/>
      <c r="U4" s="9"/>
      <c r="V4" s="10"/>
      <c r="X4" s="11" t="s">
        <v>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L4" s="165" t="s">
        <v>273</v>
      </c>
      <c r="AM4" s="166"/>
      <c r="AN4" s="14" t="s">
        <v>7</v>
      </c>
      <c r="AO4" s="15"/>
      <c r="AP4" s="15"/>
      <c r="AQ4" s="16"/>
      <c r="AR4" s="16"/>
      <c r="AT4" s="173" t="s">
        <v>276</v>
      </c>
      <c r="AU4" s="174"/>
      <c r="AV4" s="174"/>
      <c r="AW4" s="174"/>
      <c r="AX4" s="174"/>
      <c r="AY4" s="175"/>
    </row>
    <row r="5" spans="2:53" ht="84" x14ac:dyDescent="0.25">
      <c r="B5" s="184" t="s">
        <v>8</v>
      </c>
      <c r="C5" s="185" t="s">
        <v>9</v>
      </c>
      <c r="D5" s="185" t="s">
        <v>10</v>
      </c>
      <c r="E5" s="185" t="s">
        <v>11</v>
      </c>
      <c r="F5" s="185" t="s">
        <v>12</v>
      </c>
      <c r="G5" s="185" t="s">
        <v>13</v>
      </c>
      <c r="H5" s="185" t="s">
        <v>14</v>
      </c>
      <c r="I5" s="189" t="s">
        <v>15</v>
      </c>
      <c r="J5" s="181" t="s">
        <v>16</v>
      </c>
      <c r="K5" s="184" t="s">
        <v>17</v>
      </c>
      <c r="L5" s="186" t="s">
        <v>18</v>
      </c>
      <c r="M5" s="162"/>
      <c r="N5" s="184" t="s">
        <v>19</v>
      </c>
      <c r="O5" s="185" t="s">
        <v>20</v>
      </c>
      <c r="P5" s="186" t="s">
        <v>21</v>
      </c>
      <c r="Q5" s="162"/>
      <c r="R5" s="182" t="s">
        <v>22</v>
      </c>
      <c r="S5" s="183"/>
      <c r="T5" s="162"/>
      <c r="U5" s="181" t="s">
        <v>23</v>
      </c>
      <c r="V5" s="181" t="s">
        <v>24</v>
      </c>
      <c r="W5" s="163"/>
      <c r="X5" s="178" t="s">
        <v>25</v>
      </c>
      <c r="Y5" s="177" t="s">
        <v>26</v>
      </c>
      <c r="Z5" s="177" t="s">
        <v>27</v>
      </c>
      <c r="AA5" s="177" t="s">
        <v>28</v>
      </c>
      <c r="AB5" s="164"/>
      <c r="AC5" s="178" t="s">
        <v>29</v>
      </c>
      <c r="AD5" s="177" t="s">
        <v>30</v>
      </c>
      <c r="AE5" s="177" t="s">
        <v>31</v>
      </c>
      <c r="AF5" s="164"/>
      <c r="AG5" s="176" t="s">
        <v>22</v>
      </c>
      <c r="AH5" s="164"/>
      <c r="AI5" s="181" t="s">
        <v>32</v>
      </c>
      <c r="AJ5" s="181" t="s">
        <v>33</v>
      </c>
      <c r="AK5" s="163"/>
      <c r="AL5" s="176" t="s">
        <v>274</v>
      </c>
      <c r="AM5" s="177" t="s">
        <v>275</v>
      </c>
      <c r="AN5" s="178" t="s">
        <v>34</v>
      </c>
      <c r="AO5" s="176" t="s">
        <v>35</v>
      </c>
      <c r="AP5" s="176" t="s">
        <v>36</v>
      </c>
      <c r="AQ5" s="177" t="s">
        <v>37</v>
      </c>
      <c r="AR5" s="177" t="s">
        <v>38</v>
      </c>
      <c r="AT5" s="179" t="s">
        <v>277</v>
      </c>
      <c r="AU5" s="179" t="s">
        <v>278</v>
      </c>
      <c r="AV5" s="179" t="s">
        <v>279</v>
      </c>
      <c r="AW5" s="179" t="s">
        <v>280</v>
      </c>
      <c r="AX5" s="179" t="s">
        <v>281</v>
      </c>
      <c r="AY5" s="180" t="s">
        <v>282</v>
      </c>
      <c r="BA5" s="17" t="s">
        <v>39</v>
      </c>
    </row>
    <row r="6" spans="2:53" x14ac:dyDescent="0.25">
      <c r="B6" s="78"/>
      <c r="C6" s="78"/>
      <c r="D6" s="78"/>
      <c r="E6" s="78"/>
      <c r="F6" s="78"/>
      <c r="G6" s="78"/>
      <c r="H6" s="78"/>
      <c r="I6" s="78"/>
      <c r="J6" s="78"/>
      <c r="K6" s="78"/>
      <c r="L6" s="99"/>
      <c r="M6" s="78"/>
      <c r="N6" s="78"/>
      <c r="O6" s="78"/>
      <c r="P6" s="99"/>
      <c r="Q6" s="78"/>
      <c r="R6" s="100"/>
      <c r="S6" s="101"/>
      <c r="T6" s="78"/>
      <c r="U6" s="2">
        <f>SUM($U$8:$U$17)</f>
        <v>10</v>
      </c>
      <c r="V6" s="2" t="s">
        <v>0</v>
      </c>
      <c r="W6" s="102"/>
      <c r="X6" s="103"/>
      <c r="Y6" s="103"/>
      <c r="Z6" s="103"/>
      <c r="AA6" s="103"/>
      <c r="AB6" s="104"/>
      <c r="AC6" s="103"/>
      <c r="AD6" s="103"/>
      <c r="AE6" s="103"/>
      <c r="AF6" s="104"/>
      <c r="AG6" s="103"/>
      <c r="AH6" s="104"/>
      <c r="AI6" s="2">
        <f>SUM($AI$8:$AI$17)</f>
        <v>10</v>
      </c>
      <c r="AJ6" s="2" t="s">
        <v>0</v>
      </c>
      <c r="AK6" s="102"/>
      <c r="AL6" s="102"/>
      <c r="AM6" s="102"/>
      <c r="AN6" s="103"/>
      <c r="AO6" s="103"/>
      <c r="AP6" s="103"/>
      <c r="AQ6" s="103"/>
      <c r="AR6" s="103"/>
      <c r="AT6" s="167"/>
      <c r="AU6" s="167"/>
      <c r="AV6" s="167"/>
      <c r="AW6" s="167"/>
      <c r="AX6" s="167"/>
      <c r="AY6" s="167"/>
    </row>
    <row r="7" spans="2:53" ht="15.75" thickBot="1" x14ac:dyDescent="0.3">
      <c r="B7" s="94" t="s">
        <v>258</v>
      </c>
      <c r="C7" s="95"/>
      <c r="D7" s="95"/>
      <c r="E7" s="95"/>
      <c r="F7" s="95"/>
      <c r="G7" s="95"/>
      <c r="H7" s="95"/>
      <c r="I7" s="95"/>
      <c r="J7" s="95"/>
      <c r="K7" s="95"/>
      <c r="L7" s="105"/>
      <c r="M7" s="95"/>
      <c r="N7" s="95"/>
      <c r="O7" s="95"/>
      <c r="P7" s="105"/>
      <c r="Q7" s="95"/>
      <c r="R7" s="106"/>
      <c r="S7" s="107"/>
      <c r="T7" s="95"/>
      <c r="U7" s="5">
        <f>SUM($V$8:$V$17)</f>
        <v>80</v>
      </c>
      <c r="V7" s="6" t="s">
        <v>2</v>
      </c>
      <c r="W7" s="96"/>
      <c r="X7" s="108"/>
      <c r="Y7" s="108"/>
      <c r="Z7" s="108"/>
      <c r="AA7" s="108"/>
      <c r="AB7" s="97"/>
      <c r="AC7" s="108"/>
      <c r="AD7" s="108"/>
      <c r="AE7" s="108"/>
      <c r="AF7" s="97"/>
      <c r="AG7" s="108"/>
      <c r="AH7" s="97"/>
      <c r="AI7" s="109">
        <f>SUM($AJ$8:$AJ$17)</f>
        <v>44</v>
      </c>
      <c r="AJ7" s="6" t="s">
        <v>3</v>
      </c>
      <c r="AK7" s="96"/>
      <c r="AL7" s="96"/>
      <c r="AM7" s="96"/>
      <c r="AN7" s="108"/>
      <c r="AO7" s="108"/>
      <c r="AP7" s="108"/>
      <c r="AQ7" s="108"/>
      <c r="AR7" s="108"/>
      <c r="AS7" s="108"/>
      <c r="AT7" s="168"/>
      <c r="AU7" s="168"/>
      <c r="AV7" s="168"/>
      <c r="AW7" s="168"/>
      <c r="AX7" s="168"/>
      <c r="AY7" s="168"/>
    </row>
    <row r="8" spans="2:53" x14ac:dyDescent="0.25">
      <c r="B8" s="18" t="s">
        <v>40</v>
      </c>
      <c r="C8" s="19" t="s">
        <v>41</v>
      </c>
      <c r="D8" s="19" t="s">
        <v>42</v>
      </c>
      <c r="E8" s="19" t="str">
        <f t="shared" ref="E8:E79" si="0">C8&amp;D8</f>
        <v>K490</v>
      </c>
      <c r="F8" s="20" t="s">
        <v>43</v>
      </c>
      <c r="G8" s="20" t="s">
        <v>44</v>
      </c>
      <c r="H8" s="20" t="s">
        <v>45</v>
      </c>
      <c r="I8" s="79" t="s">
        <v>46</v>
      </c>
      <c r="J8" s="80">
        <v>15253</v>
      </c>
      <c r="K8" s="21">
        <v>501</v>
      </c>
      <c r="L8" s="81">
        <f>J8/K8</f>
        <v>30.445109780439122</v>
      </c>
      <c r="N8" s="21">
        <v>13577</v>
      </c>
      <c r="O8" s="82">
        <v>467</v>
      </c>
      <c r="P8" s="83">
        <f t="shared" ref="P8:P79" si="1">N8/O8</f>
        <v>29.072805139186297</v>
      </c>
      <c r="R8" s="84">
        <f t="shared" ref="R8:R79" si="2">L8-P8</f>
        <v>1.3723046412528248</v>
      </c>
      <c r="S8" s="85">
        <f t="shared" ref="S8:S79" si="3">L8/P8-1</f>
        <v>4.7202347165431924E-2</v>
      </c>
      <c r="U8" s="86">
        <v>1</v>
      </c>
      <c r="V8" s="87">
        <v>22</v>
      </c>
      <c r="W8" s="29"/>
      <c r="X8" s="18">
        <v>4068</v>
      </c>
      <c r="Y8" s="30">
        <v>188.50620000000001</v>
      </c>
      <c r="Z8" s="31">
        <f t="shared" ref="Z8:Z79" si="4">X8/Y8</f>
        <v>21.580192057343471</v>
      </c>
      <c r="AA8" s="32">
        <v>0.29026846691569763</v>
      </c>
      <c r="AC8" s="18">
        <v>3959</v>
      </c>
      <c r="AD8" s="33">
        <v>186.83320000000001</v>
      </c>
      <c r="AE8" s="83">
        <f t="shared" ref="AE8:AE79" si="5">AC8/AD8</f>
        <v>21.190024042836068</v>
      </c>
      <c r="AG8" s="32">
        <f t="shared" ref="AG8:AG79" si="6">Z8/AE8-1</f>
        <v>1.8412816036389001E-2</v>
      </c>
      <c r="AI8" s="21">
        <v>1</v>
      </c>
      <c r="AJ8" s="88">
        <v>3</v>
      </c>
      <c r="AL8" s="91">
        <v>743616.06949999998</v>
      </c>
      <c r="AM8" s="91">
        <v>652077</v>
      </c>
      <c r="AN8" s="89">
        <v>0</v>
      </c>
      <c r="AO8" s="90">
        <v>0.80324159194761469</v>
      </c>
      <c r="AP8" s="91">
        <v>0</v>
      </c>
      <c r="AQ8" s="92">
        <v>0.88210669162377175</v>
      </c>
      <c r="AR8" s="93">
        <v>1.5116696588868941</v>
      </c>
      <c r="AT8" s="169" t="s">
        <v>283</v>
      </c>
      <c r="AU8" s="169" t="s">
        <v>284</v>
      </c>
      <c r="AV8" s="169" t="s">
        <v>284</v>
      </c>
      <c r="AW8" s="169" t="s">
        <v>284</v>
      </c>
      <c r="AX8" s="169" t="s">
        <v>284</v>
      </c>
      <c r="AY8" s="169" t="s">
        <v>284</v>
      </c>
      <c r="BA8" s="17">
        <v>1</v>
      </c>
    </row>
    <row r="9" spans="2:53" x14ac:dyDescent="0.25">
      <c r="B9" s="34" t="s">
        <v>47</v>
      </c>
      <c r="C9" s="35" t="s">
        <v>48</v>
      </c>
      <c r="D9" s="35" t="s">
        <v>49</v>
      </c>
      <c r="E9" s="35" t="str">
        <f t="shared" si="0"/>
        <v>Q226</v>
      </c>
      <c r="F9" s="36" t="s">
        <v>50</v>
      </c>
      <c r="G9" s="36" t="s">
        <v>51</v>
      </c>
      <c r="H9" s="36" t="s">
        <v>52</v>
      </c>
      <c r="I9" s="37" t="s">
        <v>53</v>
      </c>
      <c r="J9" s="38">
        <v>6866</v>
      </c>
      <c r="K9" s="21">
        <v>232</v>
      </c>
      <c r="L9" s="39">
        <f t="shared" ref="L9:L80" si="7">J9/K9</f>
        <v>29.594827586206897</v>
      </c>
      <c r="N9" s="22">
        <v>3465</v>
      </c>
      <c r="O9" s="23">
        <v>126</v>
      </c>
      <c r="P9" s="24">
        <f t="shared" si="1"/>
        <v>27.5</v>
      </c>
      <c r="R9" s="25">
        <f t="shared" si="2"/>
        <v>2.0948275862068968</v>
      </c>
      <c r="S9" s="26">
        <f t="shared" si="3"/>
        <v>7.6175548589341613E-2</v>
      </c>
      <c r="U9" s="27">
        <v>1</v>
      </c>
      <c r="V9" s="28">
        <v>14</v>
      </c>
      <c r="W9" s="29"/>
      <c r="X9" s="34">
        <v>1360</v>
      </c>
      <c r="Y9" s="40">
        <v>78.680099999999996</v>
      </c>
      <c r="Z9" s="24">
        <f t="shared" si="4"/>
        <v>17.285183928337663</v>
      </c>
      <c r="AA9" s="41">
        <v>0.21264610181567423</v>
      </c>
      <c r="AC9" s="34">
        <v>1361</v>
      </c>
      <c r="AD9" s="42">
        <v>81.471100000000007</v>
      </c>
      <c r="AE9" s="24">
        <f t="shared" si="5"/>
        <v>16.70531022657114</v>
      </c>
      <c r="AG9" s="43">
        <f t="shared" si="6"/>
        <v>3.4711938533424469E-2</v>
      </c>
      <c r="AI9" s="22">
        <v>1</v>
      </c>
      <c r="AJ9" s="44">
        <v>3</v>
      </c>
      <c r="AL9" s="47">
        <v>533838.1483</v>
      </c>
      <c r="AM9" s="47">
        <v>468120</v>
      </c>
      <c r="AN9" s="45">
        <v>0</v>
      </c>
      <c r="AO9" s="46">
        <v>0.75681801956038064</v>
      </c>
      <c r="AP9" s="47">
        <v>32944</v>
      </c>
      <c r="AQ9" s="48">
        <v>1.2602931283037</v>
      </c>
      <c r="AR9" s="49">
        <v>0.76728659990462567</v>
      </c>
      <c r="AT9" s="170" t="s">
        <v>284</v>
      </c>
      <c r="AU9" s="170" t="s">
        <v>283</v>
      </c>
      <c r="AV9" s="170" t="s">
        <v>284</v>
      </c>
      <c r="AW9" s="170" t="s">
        <v>284</v>
      </c>
      <c r="AX9" s="170" t="s">
        <v>284</v>
      </c>
      <c r="AY9" s="170" t="s">
        <v>283</v>
      </c>
      <c r="BA9" s="17">
        <v>1</v>
      </c>
    </row>
    <row r="10" spans="2:53" x14ac:dyDescent="0.25">
      <c r="B10" s="34" t="s">
        <v>54</v>
      </c>
      <c r="C10" s="35" t="s">
        <v>48</v>
      </c>
      <c r="D10" s="35" t="s">
        <v>55</v>
      </c>
      <c r="E10" s="35" t="str">
        <f t="shared" si="0"/>
        <v>Q425</v>
      </c>
      <c r="F10" s="36" t="s">
        <v>56</v>
      </c>
      <c r="G10" s="36" t="s">
        <v>57</v>
      </c>
      <c r="H10" s="36" t="s">
        <v>58</v>
      </c>
      <c r="I10" s="37" t="s">
        <v>46</v>
      </c>
      <c r="J10" s="38">
        <v>15741</v>
      </c>
      <c r="K10" s="21">
        <v>528</v>
      </c>
      <c r="L10" s="39">
        <f t="shared" si="7"/>
        <v>29.8125</v>
      </c>
      <c r="N10" s="22">
        <v>12414</v>
      </c>
      <c r="O10" s="23">
        <v>429</v>
      </c>
      <c r="P10" s="24">
        <f t="shared" si="1"/>
        <v>28.937062937062937</v>
      </c>
      <c r="R10" s="25">
        <f t="shared" si="2"/>
        <v>0.87543706293706336</v>
      </c>
      <c r="S10" s="26">
        <f t="shared" si="3"/>
        <v>3.0253141614306367E-2</v>
      </c>
      <c r="U10" s="27">
        <v>1</v>
      </c>
      <c r="V10" s="28">
        <v>14</v>
      </c>
      <c r="W10" s="29"/>
      <c r="X10" s="34">
        <v>3162</v>
      </c>
      <c r="Y10" s="40">
        <v>159.99660000000003</v>
      </c>
      <c r="Z10" s="24">
        <f t="shared" si="4"/>
        <v>19.762919962049189</v>
      </c>
      <c r="AA10" s="41">
        <v>0.18161471285579656</v>
      </c>
      <c r="AC10" s="34">
        <v>2885</v>
      </c>
      <c r="AD10" s="42">
        <v>158.1755</v>
      </c>
      <c r="AE10" s="24">
        <f t="shared" si="5"/>
        <v>18.239234268265314</v>
      </c>
      <c r="AG10" s="43">
        <f t="shared" si="6"/>
        <v>8.3538906917542954E-2</v>
      </c>
      <c r="AI10" s="22">
        <v>1</v>
      </c>
      <c r="AJ10" s="44">
        <v>13</v>
      </c>
      <c r="AL10" s="47">
        <v>1067819.6453</v>
      </c>
      <c r="AM10" s="47">
        <v>936371</v>
      </c>
      <c r="AN10" s="45">
        <v>-9.266813514486525E-3</v>
      </c>
      <c r="AO10" s="46">
        <v>0.82875201836852197</v>
      </c>
      <c r="AP10" s="47">
        <v>0</v>
      </c>
      <c r="AQ10" s="48">
        <v>1.0860480586478416</v>
      </c>
      <c r="AR10" s="49">
        <v>0.91889509256538349</v>
      </c>
      <c r="AT10" s="170" t="s">
        <v>283</v>
      </c>
      <c r="AU10" s="170" t="s">
        <v>284</v>
      </c>
      <c r="AV10" s="170" t="s">
        <v>284</v>
      </c>
      <c r="AW10" s="170" t="s">
        <v>284</v>
      </c>
      <c r="AX10" s="170" t="s">
        <v>284</v>
      </c>
      <c r="AY10" s="170" t="s">
        <v>283</v>
      </c>
      <c r="BA10" s="17">
        <v>1</v>
      </c>
    </row>
    <row r="11" spans="2:53" x14ac:dyDescent="0.25">
      <c r="B11" s="34" t="s">
        <v>59</v>
      </c>
      <c r="C11" s="35" t="s">
        <v>60</v>
      </c>
      <c r="D11" s="35" t="s">
        <v>61</v>
      </c>
      <c r="E11" s="35" t="str">
        <f t="shared" si="0"/>
        <v>X144</v>
      </c>
      <c r="F11" s="36" t="s">
        <v>62</v>
      </c>
      <c r="G11" s="36" t="s">
        <v>63</v>
      </c>
      <c r="H11" s="36" t="s">
        <v>64</v>
      </c>
      <c r="I11" s="37" t="s">
        <v>53</v>
      </c>
      <c r="J11" s="38">
        <v>4488</v>
      </c>
      <c r="K11" s="21">
        <v>149</v>
      </c>
      <c r="L11" s="39">
        <f t="shared" si="7"/>
        <v>30.120805369127517</v>
      </c>
      <c r="N11" s="22">
        <v>3813</v>
      </c>
      <c r="O11" s="23">
        <v>137</v>
      </c>
      <c r="P11" s="24">
        <f t="shared" si="1"/>
        <v>27.832116788321169</v>
      </c>
      <c r="R11" s="25">
        <f t="shared" si="2"/>
        <v>2.2886885808063475</v>
      </c>
      <c r="S11" s="26">
        <f t="shared" si="3"/>
        <v>8.2231926454358728E-2</v>
      </c>
      <c r="U11" s="27">
        <v>1</v>
      </c>
      <c r="V11" s="28">
        <v>10</v>
      </c>
      <c r="W11" s="29"/>
      <c r="X11" s="34">
        <v>890</v>
      </c>
      <c r="Y11" s="40">
        <v>56.400500000000001</v>
      </c>
      <c r="Z11" s="24">
        <f t="shared" si="4"/>
        <v>15.780001950337319</v>
      </c>
      <c r="AA11" s="41">
        <v>0.10704970980083606</v>
      </c>
      <c r="AC11" s="34">
        <v>924</v>
      </c>
      <c r="AD11" s="42">
        <v>63.778517999999998</v>
      </c>
      <c r="AE11" s="24">
        <f t="shared" si="5"/>
        <v>14.48763673059948</v>
      </c>
      <c r="AG11" s="43">
        <f t="shared" si="6"/>
        <v>8.920469527015551E-2</v>
      </c>
      <c r="AI11" s="22">
        <v>1</v>
      </c>
      <c r="AJ11" s="44">
        <v>6</v>
      </c>
      <c r="AL11" s="47">
        <v>382844.20130000002</v>
      </c>
      <c r="AM11" s="47">
        <v>335720</v>
      </c>
      <c r="AN11" s="45">
        <v>0</v>
      </c>
      <c r="AO11" s="46">
        <v>0.82704610380403565</v>
      </c>
      <c r="AP11" s="47">
        <v>0</v>
      </c>
      <c r="AQ11" s="48">
        <v>1.2873887240356083</v>
      </c>
      <c r="AR11" s="49">
        <v>0.67997504678727383</v>
      </c>
      <c r="AT11" s="170" t="s">
        <v>284</v>
      </c>
      <c r="AU11" s="170" t="s">
        <v>284</v>
      </c>
      <c r="AV11" s="170" t="s">
        <v>284</v>
      </c>
      <c r="AW11" s="170" t="s">
        <v>284</v>
      </c>
      <c r="AX11" s="170" t="s">
        <v>284</v>
      </c>
      <c r="AY11" s="170" t="s">
        <v>283</v>
      </c>
      <c r="BA11" s="17">
        <v>1</v>
      </c>
    </row>
    <row r="12" spans="2:53" x14ac:dyDescent="0.25">
      <c r="B12" s="34" t="s">
        <v>65</v>
      </c>
      <c r="C12" s="35" t="s">
        <v>41</v>
      </c>
      <c r="D12" s="35" t="s">
        <v>66</v>
      </c>
      <c r="E12" s="35" t="str">
        <f t="shared" si="0"/>
        <v>K061</v>
      </c>
      <c r="F12" s="36" t="s">
        <v>67</v>
      </c>
      <c r="G12" s="36" t="s">
        <v>63</v>
      </c>
      <c r="H12" s="36" t="s">
        <v>68</v>
      </c>
      <c r="I12" s="37" t="s">
        <v>53</v>
      </c>
      <c r="J12" s="38">
        <v>6786</v>
      </c>
      <c r="K12" s="21">
        <v>235</v>
      </c>
      <c r="L12" s="39">
        <f t="shared" si="7"/>
        <v>28.876595744680852</v>
      </c>
      <c r="N12" s="22">
        <v>5506</v>
      </c>
      <c r="O12" s="23">
        <v>199</v>
      </c>
      <c r="P12" s="24">
        <f t="shared" si="1"/>
        <v>27.668341708542712</v>
      </c>
      <c r="R12" s="25">
        <f t="shared" si="2"/>
        <v>1.2082540361381398</v>
      </c>
      <c r="S12" s="26">
        <f t="shared" si="3"/>
        <v>4.3669188738011178E-2</v>
      </c>
      <c r="U12" s="27">
        <v>1</v>
      </c>
      <c r="V12" s="28">
        <v>7</v>
      </c>
      <c r="W12" s="29"/>
      <c r="X12" s="34">
        <v>1059</v>
      </c>
      <c r="Y12" s="40">
        <v>63</v>
      </c>
      <c r="Z12" s="24">
        <f t="shared" si="4"/>
        <v>16.80952380952381</v>
      </c>
      <c r="AA12" s="41">
        <v>0.17927605546498615</v>
      </c>
      <c r="AC12" s="34">
        <v>1078</v>
      </c>
      <c r="AD12" s="42">
        <v>66.211200000000005</v>
      </c>
      <c r="AE12" s="24">
        <f t="shared" si="5"/>
        <v>16.281233386496542</v>
      </c>
      <c r="AG12" s="43">
        <f t="shared" si="6"/>
        <v>3.244781341107883E-2</v>
      </c>
      <c r="AI12" s="22">
        <v>1</v>
      </c>
      <c r="AJ12" s="44">
        <v>3</v>
      </c>
      <c r="AL12" s="47">
        <v>391782.31520000001</v>
      </c>
      <c r="AM12" s="47">
        <v>339669</v>
      </c>
      <c r="AN12" s="45">
        <v>0</v>
      </c>
      <c r="AO12" s="46">
        <v>0.83434269725066823</v>
      </c>
      <c r="AP12" s="47">
        <v>93553</v>
      </c>
      <c r="AQ12" s="48">
        <v>1.1773500280321436</v>
      </c>
      <c r="AR12" s="49">
        <v>0.76961843052555801</v>
      </c>
      <c r="AT12" s="170" t="s">
        <v>284</v>
      </c>
      <c r="AU12" s="170" t="s">
        <v>283</v>
      </c>
      <c r="AV12" s="170" t="s">
        <v>284</v>
      </c>
      <c r="AW12" s="170" t="s">
        <v>283</v>
      </c>
      <c r="AX12" s="170" t="s">
        <v>284</v>
      </c>
      <c r="AY12" s="170" t="s">
        <v>284</v>
      </c>
      <c r="BA12" s="17">
        <v>1</v>
      </c>
    </row>
    <row r="13" spans="2:53" x14ac:dyDescent="0.25">
      <c r="B13" s="34" t="s">
        <v>40</v>
      </c>
      <c r="C13" s="35" t="s">
        <v>41</v>
      </c>
      <c r="D13" s="35" t="s">
        <v>69</v>
      </c>
      <c r="E13" s="35" t="str">
        <f t="shared" si="0"/>
        <v>K179</v>
      </c>
      <c r="F13" s="36" t="s">
        <v>70</v>
      </c>
      <c r="G13" s="36" t="s">
        <v>44</v>
      </c>
      <c r="H13" s="36" t="s">
        <v>71</v>
      </c>
      <c r="I13" s="37" t="s">
        <v>72</v>
      </c>
      <c r="J13" s="38">
        <v>813</v>
      </c>
      <c r="K13" s="21">
        <v>31</v>
      </c>
      <c r="L13" s="39">
        <f t="shared" si="7"/>
        <v>26.225806451612904</v>
      </c>
      <c r="N13" s="22">
        <v>771</v>
      </c>
      <c r="O13" s="23">
        <v>33</v>
      </c>
      <c r="P13" s="24">
        <f t="shared" si="1"/>
        <v>23.363636363636363</v>
      </c>
      <c r="R13" s="25">
        <f t="shared" si="2"/>
        <v>2.8621700879765406</v>
      </c>
      <c r="S13" s="26">
        <f t="shared" si="3"/>
        <v>0.12250533450483259</v>
      </c>
      <c r="U13" s="27">
        <v>1</v>
      </c>
      <c r="V13" s="28">
        <v>4</v>
      </c>
      <c r="W13" s="29"/>
      <c r="X13" s="34">
        <v>813</v>
      </c>
      <c r="Y13" s="40">
        <v>51.858600000000003</v>
      </c>
      <c r="Z13" s="24">
        <f t="shared" si="4"/>
        <v>15.677245432772963</v>
      </c>
      <c r="AA13" s="41">
        <v>0.13863565958354607</v>
      </c>
      <c r="AC13" s="34">
        <v>760</v>
      </c>
      <c r="AD13" s="42">
        <v>55.0107</v>
      </c>
      <c r="AE13" s="24">
        <f t="shared" si="5"/>
        <v>13.815494076606914</v>
      </c>
      <c r="AG13" s="43">
        <f t="shared" si="6"/>
        <v>0.13475821753768913</v>
      </c>
      <c r="AI13" s="22">
        <v>1</v>
      </c>
      <c r="AJ13" s="44">
        <v>7</v>
      </c>
      <c r="AL13" s="47">
        <v>344981.54389999999</v>
      </c>
      <c r="AM13" s="47">
        <v>302514</v>
      </c>
      <c r="AN13" s="45">
        <v>-5.1592267615781867E-2</v>
      </c>
      <c r="AO13" s="46">
        <v>0.82851477215495262</v>
      </c>
      <c r="AP13" s="47">
        <v>0</v>
      </c>
      <c r="AQ13" s="48">
        <v>1.4130408719346048</v>
      </c>
      <c r="AR13" s="49">
        <v>0.90963855421686746</v>
      </c>
      <c r="AT13" s="170" t="s">
        <v>284</v>
      </c>
      <c r="AU13" s="170" t="s">
        <v>284</v>
      </c>
      <c r="AV13" s="170" t="s">
        <v>284</v>
      </c>
      <c r="AW13" s="170" t="s">
        <v>284</v>
      </c>
      <c r="AX13" s="170" t="s">
        <v>284</v>
      </c>
      <c r="AY13" s="170" t="s">
        <v>283</v>
      </c>
      <c r="BA13" s="17">
        <v>1</v>
      </c>
    </row>
    <row r="14" spans="2:53" x14ac:dyDescent="0.25">
      <c r="B14" s="34" t="s">
        <v>40</v>
      </c>
      <c r="C14" s="35" t="s">
        <v>41</v>
      </c>
      <c r="D14" s="35" t="s">
        <v>73</v>
      </c>
      <c r="E14" s="35" t="str">
        <f t="shared" si="0"/>
        <v>K505</v>
      </c>
      <c r="F14" s="36" t="s">
        <v>74</v>
      </c>
      <c r="G14" s="36" t="s">
        <v>51</v>
      </c>
      <c r="H14" s="36" t="s">
        <v>75</v>
      </c>
      <c r="I14" s="37" t="s">
        <v>46</v>
      </c>
      <c r="J14" s="38">
        <v>11655</v>
      </c>
      <c r="K14" s="21">
        <v>405</v>
      </c>
      <c r="L14" s="39">
        <f t="shared" si="7"/>
        <v>28.777777777777779</v>
      </c>
      <c r="N14" s="22">
        <v>10927</v>
      </c>
      <c r="O14" s="23">
        <v>383</v>
      </c>
      <c r="P14" s="24">
        <f t="shared" si="1"/>
        <v>28.530026109660575</v>
      </c>
      <c r="R14" s="25">
        <f t="shared" si="2"/>
        <v>0.24775166811720339</v>
      </c>
      <c r="S14" s="26">
        <f t="shared" si="3"/>
        <v>8.6838920919638518E-3</v>
      </c>
      <c r="U14" s="27">
        <v>1</v>
      </c>
      <c r="V14" s="28">
        <v>3</v>
      </c>
      <c r="W14" s="29"/>
      <c r="X14" s="34">
        <v>3142</v>
      </c>
      <c r="Y14" s="40">
        <v>177.29399999999998</v>
      </c>
      <c r="Z14" s="24">
        <f t="shared" si="4"/>
        <v>17.721975926991327</v>
      </c>
      <c r="AA14" s="41">
        <v>5.9587729769761122E-2</v>
      </c>
      <c r="AC14" s="34">
        <v>3191</v>
      </c>
      <c r="AD14" s="42">
        <v>183.53440800000001</v>
      </c>
      <c r="AE14" s="24">
        <f t="shared" si="5"/>
        <v>17.386385663444642</v>
      </c>
      <c r="AG14" s="43">
        <f t="shared" si="6"/>
        <v>1.9301899201066952E-2</v>
      </c>
      <c r="AI14" s="22">
        <v>1</v>
      </c>
      <c r="AJ14" s="44">
        <v>3</v>
      </c>
      <c r="AL14" s="47">
        <v>1324815.0859999999</v>
      </c>
      <c r="AM14" s="47">
        <v>1161728</v>
      </c>
      <c r="AN14" s="45">
        <v>0</v>
      </c>
      <c r="AO14" s="46">
        <v>0.8094614130247495</v>
      </c>
      <c r="AP14" s="47">
        <v>0</v>
      </c>
      <c r="AQ14" s="48">
        <v>1.0973879673186431</v>
      </c>
      <c r="AR14" s="49">
        <v>1.2573421439060206</v>
      </c>
      <c r="AT14" s="170" t="s">
        <v>283</v>
      </c>
      <c r="AU14" s="170" t="s">
        <v>284</v>
      </c>
      <c r="AV14" s="170" t="s">
        <v>284</v>
      </c>
      <c r="AW14" s="170" t="s">
        <v>284</v>
      </c>
      <c r="AX14" s="170" t="s">
        <v>284</v>
      </c>
      <c r="AY14" s="170" t="s">
        <v>283</v>
      </c>
      <c r="BA14" s="17">
        <v>1</v>
      </c>
    </row>
    <row r="15" spans="2:53" x14ac:dyDescent="0.25">
      <c r="B15" s="34" t="s">
        <v>76</v>
      </c>
      <c r="C15" s="35" t="s">
        <v>60</v>
      </c>
      <c r="D15" s="35" t="s">
        <v>77</v>
      </c>
      <c r="E15" s="35" t="str">
        <f t="shared" si="0"/>
        <v>X224</v>
      </c>
      <c r="F15" s="36" t="s">
        <v>78</v>
      </c>
      <c r="G15" s="36" t="s">
        <v>44</v>
      </c>
      <c r="H15" s="36" t="s">
        <v>79</v>
      </c>
      <c r="I15" s="37" t="s">
        <v>53</v>
      </c>
      <c r="J15" s="38">
        <v>1508</v>
      </c>
      <c r="K15" s="21">
        <v>53</v>
      </c>
      <c r="L15" s="39">
        <f t="shared" si="7"/>
        <v>28.452830188679247</v>
      </c>
      <c r="N15" s="22">
        <v>1288</v>
      </c>
      <c r="O15" s="23">
        <v>48</v>
      </c>
      <c r="P15" s="24">
        <f t="shared" si="1"/>
        <v>26.833333333333332</v>
      </c>
      <c r="R15" s="25">
        <f t="shared" si="2"/>
        <v>1.6194968553459148</v>
      </c>
      <c r="S15" s="26">
        <f t="shared" si="3"/>
        <v>6.0353920075002954E-2</v>
      </c>
      <c r="U15" s="27">
        <v>1</v>
      </c>
      <c r="V15" s="28">
        <v>3</v>
      </c>
      <c r="W15" s="29"/>
      <c r="X15" s="34">
        <v>347</v>
      </c>
      <c r="Y15" s="40">
        <v>23.126283499999996</v>
      </c>
      <c r="Z15" s="24">
        <f t="shared" si="4"/>
        <v>15.004572611072595</v>
      </c>
      <c r="AA15" s="41">
        <v>5.2649284014721687E-2</v>
      </c>
      <c r="AC15" s="34">
        <v>314</v>
      </c>
      <c r="AD15" s="42">
        <v>22.6000005</v>
      </c>
      <c r="AE15" s="24">
        <f t="shared" si="5"/>
        <v>13.893805002349447</v>
      </c>
      <c r="AG15" s="43">
        <f t="shared" si="6"/>
        <v>7.9946969785117616E-2</v>
      </c>
      <c r="AI15" s="22">
        <v>1</v>
      </c>
      <c r="AJ15" s="44">
        <v>2</v>
      </c>
      <c r="AL15" s="47">
        <v>137162.1226</v>
      </c>
      <c r="AM15" s="47">
        <v>120283</v>
      </c>
      <c r="AN15" s="45">
        <v>-1.9357556775324931E-2</v>
      </c>
      <c r="AO15" s="46">
        <v>0.82869425077691672</v>
      </c>
      <c r="AP15" s="47">
        <v>0</v>
      </c>
      <c r="AQ15" s="48">
        <v>1.3643825073746312</v>
      </c>
      <c r="AR15" s="49">
        <v>0.60441426146010191</v>
      </c>
      <c r="AT15" s="170" t="s">
        <v>284</v>
      </c>
      <c r="AU15" s="170" t="s">
        <v>283</v>
      </c>
      <c r="AV15" s="170" t="s">
        <v>284</v>
      </c>
      <c r="AW15" s="170" t="s">
        <v>284</v>
      </c>
      <c r="AX15" s="170" t="s">
        <v>283</v>
      </c>
      <c r="AY15" s="170" t="s">
        <v>284</v>
      </c>
      <c r="BA15" s="17">
        <v>1</v>
      </c>
    </row>
    <row r="16" spans="2:53" x14ac:dyDescent="0.25">
      <c r="B16" s="34" t="s">
        <v>59</v>
      </c>
      <c r="C16" s="35" t="s">
        <v>60</v>
      </c>
      <c r="D16" s="35" t="s">
        <v>80</v>
      </c>
      <c r="E16" s="35" t="str">
        <f t="shared" si="0"/>
        <v>X455</v>
      </c>
      <c r="F16" s="36" t="s">
        <v>81</v>
      </c>
      <c r="G16" s="36" t="s">
        <v>82</v>
      </c>
      <c r="H16" s="36" t="s">
        <v>83</v>
      </c>
      <c r="I16" s="37" t="s">
        <v>46</v>
      </c>
      <c r="J16" s="38">
        <v>10936</v>
      </c>
      <c r="K16" s="21">
        <v>362</v>
      </c>
      <c r="L16" s="39">
        <f t="shared" si="7"/>
        <v>30.209944751381215</v>
      </c>
      <c r="N16" s="22">
        <v>6601</v>
      </c>
      <c r="O16" s="23">
        <v>220</v>
      </c>
      <c r="P16" s="24">
        <f t="shared" si="1"/>
        <v>30.004545454545454</v>
      </c>
      <c r="R16" s="25">
        <f t="shared" si="2"/>
        <v>0.20539929683576119</v>
      </c>
      <c r="S16" s="26">
        <f t="shared" si="3"/>
        <v>6.8456060148260889E-3</v>
      </c>
      <c r="U16" s="27">
        <v>1</v>
      </c>
      <c r="V16" s="28">
        <v>2</v>
      </c>
      <c r="W16" s="29"/>
      <c r="X16" s="34">
        <v>1655</v>
      </c>
      <c r="Y16" s="40">
        <v>94.074099999999987</v>
      </c>
      <c r="Z16" s="24">
        <f t="shared" si="4"/>
        <v>17.592514836708514</v>
      </c>
      <c r="AA16" s="41">
        <v>5.1847318468481784E-2</v>
      </c>
      <c r="AC16" s="34">
        <v>1770</v>
      </c>
      <c r="AD16" s="42">
        <v>103.2227</v>
      </c>
      <c r="AE16" s="24">
        <f t="shared" si="5"/>
        <v>17.147391029298788</v>
      </c>
      <c r="AG16" s="43">
        <f t="shared" si="6"/>
        <v>2.5958689963339943E-2</v>
      </c>
      <c r="AI16" s="22">
        <v>1</v>
      </c>
      <c r="AJ16" s="44">
        <v>3</v>
      </c>
      <c r="AL16" s="47">
        <v>561464.97129999998</v>
      </c>
      <c r="AM16" s="47">
        <v>492350</v>
      </c>
      <c r="AN16" s="45">
        <v>-2.5997437914036413E-3</v>
      </c>
      <c r="AO16" s="46">
        <v>0.82910947487094921</v>
      </c>
      <c r="AP16" s="47">
        <v>0</v>
      </c>
      <c r="AQ16" s="48">
        <v>0.95024343434343417</v>
      </c>
      <c r="AR16" s="49">
        <v>0.75806967082134868</v>
      </c>
      <c r="AT16" s="170" t="s">
        <v>284</v>
      </c>
      <c r="AU16" s="170" t="s">
        <v>283</v>
      </c>
      <c r="AV16" s="170" t="s">
        <v>284</v>
      </c>
      <c r="AW16" s="170" t="s">
        <v>284</v>
      </c>
      <c r="AX16" s="170" t="s">
        <v>284</v>
      </c>
      <c r="AY16" s="170" t="s">
        <v>284</v>
      </c>
      <c r="BA16" s="17">
        <v>1</v>
      </c>
    </row>
    <row r="17" spans="2:53" ht="12" x14ac:dyDescent="0.2">
      <c r="B17" s="34" t="s">
        <v>65</v>
      </c>
      <c r="C17" s="35" t="s">
        <v>41</v>
      </c>
      <c r="D17" s="35" t="s">
        <v>84</v>
      </c>
      <c r="E17" s="35" t="str">
        <f t="shared" si="0"/>
        <v>K006</v>
      </c>
      <c r="F17" s="36" t="s">
        <v>85</v>
      </c>
      <c r="G17" s="36" t="s">
        <v>86</v>
      </c>
      <c r="H17" s="36" t="s">
        <v>87</v>
      </c>
      <c r="I17" s="37" t="s">
        <v>72</v>
      </c>
      <c r="J17" s="38">
        <v>624</v>
      </c>
      <c r="K17" s="21">
        <v>23</v>
      </c>
      <c r="L17" s="39">
        <f t="shared" si="7"/>
        <v>27.130434782608695</v>
      </c>
      <c r="N17" s="22">
        <v>617</v>
      </c>
      <c r="O17" s="23">
        <v>24</v>
      </c>
      <c r="P17" s="24">
        <f t="shared" si="1"/>
        <v>25.708333333333332</v>
      </c>
      <c r="R17" s="25">
        <f t="shared" si="2"/>
        <v>1.4221014492753632</v>
      </c>
      <c r="S17" s="26">
        <f t="shared" si="3"/>
        <v>5.5316750052850416E-2</v>
      </c>
      <c r="U17" s="27">
        <v>1</v>
      </c>
      <c r="V17" s="28">
        <v>1</v>
      </c>
      <c r="W17" s="29"/>
      <c r="X17" s="34">
        <v>625</v>
      </c>
      <c r="Y17" s="40">
        <v>42</v>
      </c>
      <c r="Z17" s="24">
        <f t="shared" si="4"/>
        <v>14.880952380952381</v>
      </c>
      <c r="AA17" s="41">
        <v>8.0801031161762626E-2</v>
      </c>
      <c r="AC17" s="34">
        <v>616</v>
      </c>
      <c r="AD17" s="42">
        <v>42.179321999999999</v>
      </c>
      <c r="AE17" s="24">
        <f t="shared" si="5"/>
        <v>14.60431251123477</v>
      </c>
      <c r="AG17" s="43">
        <f t="shared" si="6"/>
        <v>1.8942341141001906E-2</v>
      </c>
      <c r="AI17" s="22">
        <v>1</v>
      </c>
      <c r="AJ17" s="44">
        <v>1</v>
      </c>
      <c r="AL17" s="47">
        <v>213795.96489999999</v>
      </c>
      <c r="AM17" s="47">
        <v>187476</v>
      </c>
      <c r="AN17" s="45">
        <v>-4.7976496329976817E-2</v>
      </c>
      <c r="AO17" s="46">
        <v>0.82691126346353405</v>
      </c>
      <c r="AP17" s="47">
        <v>0</v>
      </c>
      <c r="AQ17" s="48">
        <v>1.4388489208633093</v>
      </c>
      <c r="AR17" s="49">
        <v>1.0157728706624605</v>
      </c>
      <c r="AT17" s="171" t="s">
        <v>283</v>
      </c>
      <c r="AU17" s="171" t="s">
        <v>284</v>
      </c>
      <c r="AV17" s="171" t="s">
        <v>284</v>
      </c>
      <c r="AW17" s="171" t="s">
        <v>284</v>
      </c>
      <c r="AX17" s="171" t="s">
        <v>284</v>
      </c>
      <c r="AY17" s="171" t="s">
        <v>284</v>
      </c>
      <c r="AZ17" s="17"/>
      <c r="BA17" s="17">
        <v>1</v>
      </c>
    </row>
    <row r="18" spans="2:53" x14ac:dyDescent="0.25">
      <c r="B18" s="78"/>
      <c r="C18" s="78"/>
      <c r="D18" s="78"/>
      <c r="E18" s="78"/>
      <c r="F18" s="78"/>
      <c r="G18" s="78"/>
      <c r="H18" s="78"/>
      <c r="I18" s="98"/>
      <c r="J18" s="78"/>
      <c r="K18" s="78"/>
      <c r="L18" s="99"/>
      <c r="M18" s="78"/>
      <c r="N18" s="78"/>
      <c r="O18" s="78"/>
      <c r="P18" s="99"/>
      <c r="Q18" s="78"/>
      <c r="R18" s="100"/>
      <c r="S18" s="101"/>
      <c r="T18" s="78"/>
      <c r="U18" s="2">
        <f>SUM($U$20:$U$29)</f>
        <v>10</v>
      </c>
      <c r="V18" s="2" t="s">
        <v>0</v>
      </c>
      <c r="W18" s="102"/>
      <c r="X18" s="103"/>
      <c r="Y18" s="103"/>
      <c r="Z18" s="103"/>
      <c r="AA18" s="103"/>
      <c r="AB18" s="104"/>
      <c r="AC18" s="103"/>
      <c r="AD18" s="103"/>
      <c r="AE18" s="103"/>
      <c r="AF18" s="104"/>
      <c r="AG18" s="103"/>
      <c r="AH18" s="104"/>
      <c r="AI18" s="2"/>
      <c r="AJ18" s="2"/>
      <c r="AK18" s="102"/>
      <c r="AL18" s="102"/>
      <c r="AM18" s="102"/>
      <c r="AN18" s="103"/>
      <c r="AO18" s="103"/>
      <c r="AP18" s="103"/>
      <c r="AQ18" s="103"/>
      <c r="AR18" s="103"/>
      <c r="AT18" s="167"/>
      <c r="AU18" s="167"/>
      <c r="AV18" s="167"/>
      <c r="AW18" s="167"/>
      <c r="AX18" s="167"/>
      <c r="AY18" s="167"/>
    </row>
    <row r="19" spans="2:53" ht="15.75" thickBot="1" x14ac:dyDescent="0.3">
      <c r="B19" s="94" t="s">
        <v>259</v>
      </c>
      <c r="C19" s="95"/>
      <c r="D19" s="95"/>
      <c r="E19" s="95"/>
      <c r="F19" s="95"/>
      <c r="G19" s="95"/>
      <c r="H19" s="95"/>
      <c r="I19" s="95"/>
      <c r="J19" s="95"/>
      <c r="K19" s="95"/>
      <c r="L19" s="105"/>
      <c r="M19" s="95"/>
      <c r="N19" s="95"/>
      <c r="O19" s="95"/>
      <c r="P19" s="105"/>
      <c r="Q19" s="95"/>
      <c r="R19" s="106"/>
      <c r="S19" s="107"/>
      <c r="T19" s="95"/>
      <c r="U19" s="5">
        <f>SUM($V$20:$V$29)</f>
        <v>27</v>
      </c>
      <c r="V19" s="6" t="s">
        <v>2</v>
      </c>
      <c r="W19" s="96"/>
      <c r="X19" s="108"/>
      <c r="Y19" s="108"/>
      <c r="Z19" s="108"/>
      <c r="AA19" s="108"/>
      <c r="AB19" s="97"/>
      <c r="AC19" s="108"/>
      <c r="AD19" s="108"/>
      <c r="AE19" s="108"/>
      <c r="AF19" s="97"/>
      <c r="AG19" s="108"/>
      <c r="AH19" s="97"/>
      <c r="AI19" s="109"/>
      <c r="AJ19" s="6"/>
      <c r="AK19" s="96"/>
      <c r="AL19" s="96"/>
      <c r="AM19" s="96"/>
      <c r="AN19" s="108"/>
      <c r="AO19" s="108"/>
      <c r="AP19" s="108"/>
      <c r="AQ19" s="108"/>
      <c r="AR19" s="108"/>
      <c r="AS19" s="108"/>
      <c r="AT19" s="168"/>
      <c r="AU19" s="168"/>
      <c r="AV19" s="168"/>
      <c r="AW19" s="168"/>
      <c r="AX19" s="168"/>
      <c r="AY19" s="168"/>
    </row>
    <row r="20" spans="2:53" x14ac:dyDescent="0.25">
      <c r="B20" s="34" t="s">
        <v>88</v>
      </c>
      <c r="C20" s="35" t="s">
        <v>48</v>
      </c>
      <c r="D20" s="35" t="s">
        <v>89</v>
      </c>
      <c r="E20" s="35" t="str">
        <f t="shared" si="0"/>
        <v>Q555</v>
      </c>
      <c r="F20" s="36" t="s">
        <v>90</v>
      </c>
      <c r="G20" s="36" t="s">
        <v>57</v>
      </c>
      <c r="H20" s="36" t="s">
        <v>91</v>
      </c>
      <c r="I20" s="37" t="s">
        <v>46</v>
      </c>
      <c r="J20" s="38">
        <v>4314</v>
      </c>
      <c r="K20" s="21">
        <v>145</v>
      </c>
      <c r="L20" s="39">
        <f t="shared" si="7"/>
        <v>29.751724137931035</v>
      </c>
      <c r="N20" s="22">
        <v>4091</v>
      </c>
      <c r="O20" s="23">
        <v>144</v>
      </c>
      <c r="P20" s="24">
        <f t="shared" si="1"/>
        <v>28.409722222222221</v>
      </c>
      <c r="R20" s="25">
        <f t="shared" si="2"/>
        <v>1.3420019157088134</v>
      </c>
      <c r="S20" s="26">
        <f t="shared" si="3"/>
        <v>4.7237417712556518E-2</v>
      </c>
      <c r="U20" s="27">
        <v>1</v>
      </c>
      <c r="V20" s="28">
        <v>7</v>
      </c>
      <c r="W20" s="29"/>
      <c r="X20" s="34">
        <v>1015</v>
      </c>
      <c r="Y20" s="40">
        <v>63.744099999999996</v>
      </c>
      <c r="Z20" s="24">
        <f t="shared" si="4"/>
        <v>15.923042289404039</v>
      </c>
      <c r="AA20" s="41">
        <v>-4.7969577435157063E-2</v>
      </c>
      <c r="AC20" s="34">
        <v>898</v>
      </c>
      <c r="AD20" s="42">
        <v>56.429099999999998</v>
      </c>
      <c r="AE20" s="24">
        <f t="shared" si="5"/>
        <v>15.913774984892546</v>
      </c>
      <c r="AG20" s="43">
        <f t="shared" si="6"/>
        <v>5.8234482517760533E-4</v>
      </c>
      <c r="AI20" s="22" t="s">
        <v>257</v>
      </c>
      <c r="AJ20" s="44" t="s">
        <v>257</v>
      </c>
      <c r="AL20" s="91">
        <v>488616.05129999999</v>
      </c>
      <c r="AM20" s="91">
        <v>386551</v>
      </c>
      <c r="AN20" s="45">
        <v>0</v>
      </c>
      <c r="AO20" s="46">
        <v>0.80077786246210136</v>
      </c>
      <c r="AP20" s="47">
        <v>0</v>
      </c>
      <c r="AQ20" s="48">
        <v>1.5920104895104894</v>
      </c>
      <c r="AR20" s="49">
        <v>0.92406417112299466</v>
      </c>
      <c r="AT20" s="169" t="s">
        <v>283</v>
      </c>
      <c r="AU20" s="169" t="s">
        <v>283</v>
      </c>
      <c r="AV20" s="169" t="s">
        <v>283</v>
      </c>
      <c r="AW20" s="169" t="s">
        <v>284</v>
      </c>
      <c r="AX20" s="169" t="s">
        <v>283</v>
      </c>
      <c r="AY20" s="169" t="s">
        <v>284</v>
      </c>
      <c r="BA20" s="17">
        <v>2</v>
      </c>
    </row>
    <row r="21" spans="2:53" x14ac:dyDescent="0.25">
      <c r="B21" s="34" t="s">
        <v>92</v>
      </c>
      <c r="C21" s="35" t="s">
        <v>93</v>
      </c>
      <c r="D21" s="35" t="s">
        <v>94</v>
      </c>
      <c r="E21" s="35" t="str">
        <f t="shared" si="0"/>
        <v>R072</v>
      </c>
      <c r="F21" s="36" t="s">
        <v>95</v>
      </c>
      <c r="G21" s="36" t="s">
        <v>82</v>
      </c>
      <c r="H21" s="36" t="s">
        <v>96</v>
      </c>
      <c r="I21" s="37" t="s">
        <v>53</v>
      </c>
      <c r="J21" s="38">
        <v>8096</v>
      </c>
      <c r="K21" s="21">
        <v>283</v>
      </c>
      <c r="L21" s="39">
        <f t="shared" si="7"/>
        <v>28.607773851590107</v>
      </c>
      <c r="N21" s="22">
        <v>7650</v>
      </c>
      <c r="O21" s="23">
        <v>275</v>
      </c>
      <c r="P21" s="24">
        <f t="shared" si="1"/>
        <v>27.818181818181817</v>
      </c>
      <c r="R21" s="25">
        <f t="shared" si="2"/>
        <v>0.78959203340829021</v>
      </c>
      <c r="S21" s="26">
        <f t="shared" si="3"/>
        <v>2.8384027344742435E-2</v>
      </c>
      <c r="U21" s="27">
        <v>1</v>
      </c>
      <c r="V21" s="28">
        <v>4</v>
      </c>
      <c r="W21" s="29"/>
      <c r="X21" s="34">
        <v>1497</v>
      </c>
      <c r="Y21" s="40">
        <v>98.064299999999989</v>
      </c>
      <c r="Z21" s="24">
        <f t="shared" si="4"/>
        <v>15.265494170661496</v>
      </c>
      <c r="AA21" s="41">
        <v>7.0954296760141533E-2</v>
      </c>
      <c r="AC21" s="34">
        <v>1639</v>
      </c>
      <c r="AD21" s="42">
        <v>103.33285650000001</v>
      </c>
      <c r="AE21" s="24">
        <f t="shared" si="5"/>
        <v>15.861363515098413</v>
      </c>
      <c r="AG21" s="43">
        <f t="shared" si="6"/>
        <v>-3.756734683431906E-2</v>
      </c>
      <c r="AI21" s="22" t="s">
        <v>257</v>
      </c>
      <c r="AJ21" s="44" t="s">
        <v>257</v>
      </c>
      <c r="AL21" s="47">
        <v>381935.08869999996</v>
      </c>
      <c r="AM21" s="47">
        <v>336337</v>
      </c>
      <c r="AN21" s="45">
        <v>0</v>
      </c>
      <c r="AO21" s="46">
        <v>0.83239422824849973</v>
      </c>
      <c r="AP21" s="47">
        <v>381533</v>
      </c>
      <c r="AQ21" s="48">
        <v>1.2747211750942413</v>
      </c>
      <c r="AR21" s="49">
        <v>1.0457665903890161</v>
      </c>
      <c r="AT21" s="170" t="s">
        <v>284</v>
      </c>
      <c r="AU21" s="170" t="s">
        <v>284</v>
      </c>
      <c r="AV21" s="170" t="s">
        <v>284</v>
      </c>
      <c r="AW21" s="170" t="s">
        <v>283</v>
      </c>
      <c r="AX21" s="170" t="s">
        <v>284</v>
      </c>
      <c r="AY21" s="170" t="s">
        <v>284</v>
      </c>
      <c r="BA21" s="17">
        <v>2</v>
      </c>
    </row>
    <row r="22" spans="2:53" x14ac:dyDescent="0.25">
      <c r="B22" s="34" t="s">
        <v>97</v>
      </c>
      <c r="C22" s="35" t="s">
        <v>60</v>
      </c>
      <c r="D22" s="35" t="s">
        <v>98</v>
      </c>
      <c r="E22" s="35" t="str">
        <f t="shared" si="0"/>
        <v>X080</v>
      </c>
      <c r="F22" s="36" t="s">
        <v>99</v>
      </c>
      <c r="G22" s="36" t="s">
        <v>100</v>
      </c>
      <c r="H22" s="36" t="s">
        <v>101</v>
      </c>
      <c r="I22" s="37" t="s">
        <v>53</v>
      </c>
      <c r="J22" s="38">
        <v>2804</v>
      </c>
      <c r="K22" s="21">
        <v>98</v>
      </c>
      <c r="L22" s="39">
        <f t="shared" si="7"/>
        <v>28.612244897959183</v>
      </c>
      <c r="N22" s="22">
        <v>2354</v>
      </c>
      <c r="O22" s="23">
        <v>87</v>
      </c>
      <c r="P22" s="24">
        <f t="shared" si="1"/>
        <v>27.057471264367816</v>
      </c>
      <c r="R22" s="25">
        <f t="shared" si="2"/>
        <v>1.5547736335913669</v>
      </c>
      <c r="S22" s="26">
        <f t="shared" si="3"/>
        <v>5.7461897248278992E-2</v>
      </c>
      <c r="U22" s="27">
        <v>1</v>
      </c>
      <c r="V22" s="28">
        <v>4</v>
      </c>
      <c r="W22" s="29"/>
      <c r="X22" s="34">
        <v>591</v>
      </c>
      <c r="Y22" s="40">
        <v>43.013099999999994</v>
      </c>
      <c r="Z22" s="24">
        <f t="shared" si="4"/>
        <v>13.740000139492389</v>
      </c>
      <c r="AA22" s="41">
        <v>-3.6067092072612494E-2</v>
      </c>
      <c r="AC22" s="34">
        <v>550</v>
      </c>
      <c r="AD22" s="42">
        <v>43.765000000000001</v>
      </c>
      <c r="AE22" s="24">
        <f t="shared" si="5"/>
        <v>12.567119844624701</v>
      </c>
      <c r="AG22" s="43">
        <f t="shared" si="6"/>
        <v>9.3329283827062515E-2</v>
      </c>
      <c r="AI22" s="22" t="s">
        <v>257</v>
      </c>
      <c r="AJ22" s="44" t="s">
        <v>257</v>
      </c>
      <c r="AL22" s="47">
        <v>293271.864</v>
      </c>
      <c r="AM22" s="47">
        <v>257170</v>
      </c>
      <c r="AN22" s="45">
        <v>-3.5243367650476559E-2</v>
      </c>
      <c r="AO22" s="46">
        <v>0.82754679244565632</v>
      </c>
      <c r="AP22" s="47">
        <v>0</v>
      </c>
      <c r="AQ22" s="48">
        <v>1.5263697657913411</v>
      </c>
      <c r="AR22" s="49">
        <v>0.70525187566988212</v>
      </c>
      <c r="AT22" s="170" t="s">
        <v>284</v>
      </c>
      <c r="AU22" s="170" t="s">
        <v>283</v>
      </c>
      <c r="AV22" s="170" t="s">
        <v>284</v>
      </c>
      <c r="AW22" s="170" t="s">
        <v>284</v>
      </c>
      <c r="AX22" s="170" t="s">
        <v>284</v>
      </c>
      <c r="AY22" s="170" t="s">
        <v>283</v>
      </c>
      <c r="BA22" s="17">
        <v>2</v>
      </c>
    </row>
    <row r="23" spans="2:53" x14ac:dyDescent="0.25">
      <c r="B23" s="34" t="s">
        <v>88</v>
      </c>
      <c r="C23" s="35" t="s">
        <v>48</v>
      </c>
      <c r="D23" s="35" t="s">
        <v>102</v>
      </c>
      <c r="E23" s="35" t="str">
        <f t="shared" si="0"/>
        <v>Q126</v>
      </c>
      <c r="F23" s="36" t="s">
        <v>103</v>
      </c>
      <c r="G23" s="36" t="s">
        <v>57</v>
      </c>
      <c r="H23" s="36" t="s">
        <v>104</v>
      </c>
      <c r="I23" s="37" t="s">
        <v>53</v>
      </c>
      <c r="J23" s="38">
        <v>2873</v>
      </c>
      <c r="K23" s="21">
        <v>101</v>
      </c>
      <c r="L23" s="39">
        <f t="shared" si="7"/>
        <v>28.445544554455445</v>
      </c>
      <c r="N23" s="22">
        <v>2791</v>
      </c>
      <c r="O23" s="23">
        <v>102</v>
      </c>
      <c r="P23" s="24">
        <f t="shared" si="1"/>
        <v>27.362745098039216</v>
      </c>
      <c r="R23" s="25">
        <f t="shared" si="2"/>
        <v>1.0827994564162289</v>
      </c>
      <c r="S23" s="26">
        <f t="shared" si="3"/>
        <v>3.957203316175395E-2</v>
      </c>
      <c r="U23" s="27">
        <v>1</v>
      </c>
      <c r="V23" s="28">
        <v>3</v>
      </c>
      <c r="W23" s="29"/>
      <c r="X23" s="34">
        <v>555</v>
      </c>
      <c r="Y23" s="40">
        <v>41</v>
      </c>
      <c r="Z23" s="24">
        <f t="shared" si="4"/>
        <v>13.536585365853659</v>
      </c>
      <c r="AA23" s="41">
        <v>-5.0337702864339584E-2</v>
      </c>
      <c r="AC23" s="34">
        <v>566</v>
      </c>
      <c r="AD23" s="42">
        <v>39.553699999999999</v>
      </c>
      <c r="AE23" s="24">
        <f t="shared" si="5"/>
        <v>14.309660031804864</v>
      </c>
      <c r="AG23" s="43">
        <f t="shared" si="6"/>
        <v>-5.4024670343876591E-2</v>
      </c>
      <c r="AI23" s="22" t="s">
        <v>257</v>
      </c>
      <c r="AJ23" s="44" t="s">
        <v>257</v>
      </c>
      <c r="AL23" s="47">
        <v>274735.13309999998</v>
      </c>
      <c r="AM23" s="47">
        <v>240915</v>
      </c>
      <c r="AN23" s="45">
        <v>0</v>
      </c>
      <c r="AO23" s="46">
        <v>0.79630701046067909</v>
      </c>
      <c r="AP23" s="47">
        <v>250000</v>
      </c>
      <c r="AQ23" s="48">
        <v>1.404109589041096</v>
      </c>
      <c r="AR23" s="49">
        <v>0.57313707451701934</v>
      </c>
      <c r="AT23" s="170" t="s">
        <v>284</v>
      </c>
      <c r="AU23" s="170" t="s">
        <v>284</v>
      </c>
      <c r="AV23" s="170" t="s">
        <v>284</v>
      </c>
      <c r="AW23" s="170" t="s">
        <v>283</v>
      </c>
      <c r="AX23" s="170" t="s">
        <v>284</v>
      </c>
      <c r="AY23" s="170" t="s">
        <v>284</v>
      </c>
      <c r="BA23" s="17">
        <v>2</v>
      </c>
    </row>
    <row r="24" spans="2:53" x14ac:dyDescent="0.25">
      <c r="B24" s="34" t="s">
        <v>105</v>
      </c>
      <c r="C24" s="35" t="s">
        <v>48</v>
      </c>
      <c r="D24" s="35" t="s">
        <v>80</v>
      </c>
      <c r="E24" s="35" t="str">
        <f t="shared" si="0"/>
        <v>Q455</v>
      </c>
      <c r="F24" s="36" t="s">
        <v>106</v>
      </c>
      <c r="G24" s="36" t="s">
        <v>57</v>
      </c>
      <c r="H24" s="36" t="s">
        <v>58</v>
      </c>
      <c r="I24" s="37" t="s">
        <v>46</v>
      </c>
      <c r="J24" s="38">
        <v>9671</v>
      </c>
      <c r="K24" s="21">
        <v>337</v>
      </c>
      <c r="L24" s="39">
        <f t="shared" si="7"/>
        <v>28.697329376854601</v>
      </c>
      <c r="N24" s="22">
        <v>9934</v>
      </c>
      <c r="O24" s="23">
        <v>349</v>
      </c>
      <c r="P24" s="24">
        <f t="shared" si="1"/>
        <v>28.464183381088827</v>
      </c>
      <c r="R24" s="25">
        <f t="shared" si="2"/>
        <v>0.23314599576577422</v>
      </c>
      <c r="S24" s="26">
        <f t="shared" si="3"/>
        <v>8.1908548945293091E-3</v>
      </c>
      <c r="U24" s="27">
        <v>1</v>
      </c>
      <c r="V24" s="28">
        <v>2</v>
      </c>
      <c r="W24" s="29"/>
      <c r="X24" s="34">
        <v>2656</v>
      </c>
      <c r="Y24" s="40">
        <v>141.79509999999999</v>
      </c>
      <c r="Z24" s="24">
        <f t="shared" si="4"/>
        <v>18.731253759826682</v>
      </c>
      <c r="AA24" s="41">
        <v>0.11993192682806941</v>
      </c>
      <c r="AC24" s="34">
        <v>2834</v>
      </c>
      <c r="AD24" s="42">
        <v>137.9006</v>
      </c>
      <c r="AE24" s="24">
        <f t="shared" si="5"/>
        <v>20.551034585781352</v>
      </c>
      <c r="AG24" s="43">
        <f t="shared" si="6"/>
        <v>-8.8549353481878756E-2</v>
      </c>
      <c r="AI24" s="22" t="s">
        <v>257</v>
      </c>
      <c r="AJ24" s="44" t="s">
        <v>257</v>
      </c>
      <c r="AL24" s="47">
        <v>1423407.5586999995</v>
      </c>
      <c r="AM24" s="47">
        <v>1213491</v>
      </c>
      <c r="AN24" s="45">
        <v>0</v>
      </c>
      <c r="AO24" s="46">
        <v>0.80892277909002364</v>
      </c>
      <c r="AP24" s="47">
        <v>0</v>
      </c>
      <c r="AQ24" s="48">
        <v>0.98605771905424189</v>
      </c>
      <c r="AR24" s="49">
        <v>1.2164035425490951</v>
      </c>
      <c r="AT24" s="170" t="s">
        <v>283</v>
      </c>
      <c r="AU24" s="170" t="s">
        <v>284</v>
      </c>
      <c r="AV24" s="170" t="s">
        <v>284</v>
      </c>
      <c r="AW24" s="170" t="s">
        <v>284</v>
      </c>
      <c r="AX24" s="170" t="s">
        <v>284</v>
      </c>
      <c r="AY24" s="170" t="s">
        <v>284</v>
      </c>
      <c r="BA24" s="17">
        <v>2</v>
      </c>
    </row>
    <row r="25" spans="2:53" x14ac:dyDescent="0.25">
      <c r="B25" s="34" t="s">
        <v>47</v>
      </c>
      <c r="C25" s="35" t="s">
        <v>48</v>
      </c>
      <c r="D25" s="35" t="s">
        <v>107</v>
      </c>
      <c r="E25" s="35" t="str">
        <f t="shared" si="0"/>
        <v>Q400</v>
      </c>
      <c r="F25" s="36" t="s">
        <v>108</v>
      </c>
      <c r="G25" s="36" t="s">
        <v>51</v>
      </c>
      <c r="H25" s="36" t="s">
        <v>75</v>
      </c>
      <c r="I25" s="37" t="s">
        <v>46</v>
      </c>
      <c r="J25" s="38">
        <v>4916</v>
      </c>
      <c r="K25" s="21">
        <v>162</v>
      </c>
      <c r="L25" s="39">
        <f t="shared" si="7"/>
        <v>30.345679012345681</v>
      </c>
      <c r="N25" s="22">
        <v>4197</v>
      </c>
      <c r="O25" s="23">
        <v>140</v>
      </c>
      <c r="P25" s="24">
        <f t="shared" si="1"/>
        <v>29.978571428571428</v>
      </c>
      <c r="R25" s="25">
        <f t="shared" si="2"/>
        <v>0.36710758377425279</v>
      </c>
      <c r="S25" s="26">
        <f t="shared" si="3"/>
        <v>1.224566636368718E-2</v>
      </c>
      <c r="U25" s="27">
        <v>1</v>
      </c>
      <c r="V25" s="28">
        <v>2</v>
      </c>
      <c r="W25" s="29"/>
      <c r="X25" s="34">
        <v>1036</v>
      </c>
      <c r="Y25" s="40">
        <v>59</v>
      </c>
      <c r="Z25" s="24">
        <f t="shared" si="4"/>
        <v>17.559322033898304</v>
      </c>
      <c r="AA25" s="41">
        <v>4.9862738040246546E-2</v>
      </c>
      <c r="AC25" s="34">
        <v>1115</v>
      </c>
      <c r="AD25" s="42">
        <v>59.706499999999998</v>
      </c>
      <c r="AE25" s="24">
        <f t="shared" si="5"/>
        <v>18.674683660907942</v>
      </c>
      <c r="AG25" s="43">
        <f t="shared" si="6"/>
        <v>-5.9725864558790032E-2</v>
      </c>
      <c r="AI25" s="22" t="s">
        <v>257</v>
      </c>
      <c r="AJ25" s="44" t="s">
        <v>257</v>
      </c>
      <c r="AL25" s="47">
        <v>425034.86809999996</v>
      </c>
      <c r="AM25" s="47">
        <v>372713</v>
      </c>
      <c r="AN25" s="45">
        <v>-4.4856646066210495E-2</v>
      </c>
      <c r="AO25" s="46">
        <v>0.82698610020643237</v>
      </c>
      <c r="AP25" s="47">
        <v>0</v>
      </c>
      <c r="AQ25" s="48">
        <v>0.86713697824808933</v>
      </c>
      <c r="AR25" s="49">
        <v>0.66305525460455039</v>
      </c>
      <c r="AT25" s="170" t="s">
        <v>284</v>
      </c>
      <c r="AU25" s="170" t="s">
        <v>283</v>
      </c>
      <c r="AV25" s="170" t="s">
        <v>283</v>
      </c>
      <c r="AW25" s="170" t="s">
        <v>284</v>
      </c>
      <c r="AX25" s="170" t="s">
        <v>284</v>
      </c>
      <c r="AY25" s="170" t="s">
        <v>284</v>
      </c>
      <c r="BA25" s="17">
        <v>2</v>
      </c>
    </row>
    <row r="26" spans="2:53" x14ac:dyDescent="0.25">
      <c r="B26" s="34" t="s">
        <v>92</v>
      </c>
      <c r="C26" s="35" t="s">
        <v>93</v>
      </c>
      <c r="D26" s="35" t="s">
        <v>109</v>
      </c>
      <c r="E26" s="35" t="str">
        <f t="shared" si="0"/>
        <v>R051</v>
      </c>
      <c r="F26" s="36" t="s">
        <v>110</v>
      </c>
      <c r="G26" s="36" t="s">
        <v>51</v>
      </c>
      <c r="H26" s="36" t="s">
        <v>111</v>
      </c>
      <c r="I26" s="37" t="s">
        <v>53</v>
      </c>
      <c r="J26" s="38">
        <v>4938</v>
      </c>
      <c r="K26" s="21">
        <v>167</v>
      </c>
      <c r="L26" s="39">
        <f t="shared" si="7"/>
        <v>29.568862275449103</v>
      </c>
      <c r="N26" s="22">
        <v>1925</v>
      </c>
      <c r="O26" s="23">
        <v>67</v>
      </c>
      <c r="P26" s="24">
        <f t="shared" si="1"/>
        <v>28.731343283582088</v>
      </c>
      <c r="R26" s="25">
        <f t="shared" si="2"/>
        <v>0.83751899186701451</v>
      </c>
      <c r="S26" s="26">
        <f t="shared" si="3"/>
        <v>2.9150011664981879E-2</v>
      </c>
      <c r="U26" s="27">
        <v>1</v>
      </c>
      <c r="V26" s="28">
        <v>2</v>
      </c>
      <c r="W26" s="29"/>
      <c r="X26" s="34">
        <v>887</v>
      </c>
      <c r="Y26" s="40">
        <v>62.000000000000007</v>
      </c>
      <c r="Z26" s="24">
        <f t="shared" si="4"/>
        <v>14.306451612903224</v>
      </c>
      <c r="AA26" s="41">
        <v>3.6724428925474228E-3</v>
      </c>
      <c r="AC26" s="34">
        <v>969</v>
      </c>
      <c r="AD26" s="42">
        <v>62.7879</v>
      </c>
      <c r="AE26" s="24">
        <f t="shared" si="5"/>
        <v>15.432909844094164</v>
      </c>
      <c r="AG26" s="43">
        <f t="shared" si="6"/>
        <v>-7.2990657145710625E-2</v>
      </c>
      <c r="AI26" s="22" t="s">
        <v>257</v>
      </c>
      <c r="AJ26" s="44" t="s">
        <v>257</v>
      </c>
      <c r="AL26" s="47">
        <v>404386.58029999997</v>
      </c>
      <c r="AM26" s="47">
        <v>354606</v>
      </c>
      <c r="AN26" s="45">
        <v>0</v>
      </c>
      <c r="AO26" s="46">
        <v>0.81590505068848385</v>
      </c>
      <c r="AP26" s="47">
        <v>126118</v>
      </c>
      <c r="AQ26" s="48">
        <v>1.4509712146033236</v>
      </c>
      <c r="AR26" s="49">
        <v>0.972568578553616</v>
      </c>
      <c r="AT26" s="170" t="s">
        <v>284</v>
      </c>
      <c r="AU26" s="170" t="s">
        <v>283</v>
      </c>
      <c r="AV26" s="170" t="s">
        <v>284</v>
      </c>
      <c r="AW26" s="170" t="s">
        <v>283</v>
      </c>
      <c r="AX26" s="170" t="s">
        <v>284</v>
      </c>
      <c r="AY26" s="170" t="s">
        <v>284</v>
      </c>
      <c r="BA26" s="17">
        <v>2</v>
      </c>
    </row>
    <row r="27" spans="2:53" x14ac:dyDescent="0.25">
      <c r="B27" s="34" t="s">
        <v>112</v>
      </c>
      <c r="C27" s="35" t="s">
        <v>113</v>
      </c>
      <c r="D27" s="35" t="s">
        <v>114</v>
      </c>
      <c r="E27" s="35" t="str">
        <f t="shared" si="0"/>
        <v>M044</v>
      </c>
      <c r="F27" s="36" t="s">
        <v>115</v>
      </c>
      <c r="G27" s="36" t="s">
        <v>63</v>
      </c>
      <c r="H27" s="36" t="s">
        <v>116</v>
      </c>
      <c r="I27" s="37" t="s">
        <v>53</v>
      </c>
      <c r="J27" s="38">
        <v>300</v>
      </c>
      <c r="K27" s="21">
        <v>10</v>
      </c>
      <c r="L27" s="39">
        <f t="shared" si="7"/>
        <v>30</v>
      </c>
      <c r="N27" s="22">
        <v>467</v>
      </c>
      <c r="O27" s="23">
        <v>17</v>
      </c>
      <c r="P27" s="24">
        <f t="shared" si="1"/>
        <v>27.470588235294116</v>
      </c>
      <c r="R27" s="25">
        <f t="shared" si="2"/>
        <v>2.529411764705884</v>
      </c>
      <c r="S27" s="26">
        <f t="shared" si="3"/>
        <v>9.2077087794432577E-2</v>
      </c>
      <c r="U27" s="27">
        <v>1</v>
      </c>
      <c r="V27" s="28">
        <v>1</v>
      </c>
      <c r="W27" s="29"/>
      <c r="X27" s="34">
        <v>60</v>
      </c>
      <c r="Y27" s="40">
        <v>6</v>
      </c>
      <c r="Z27" s="24">
        <f t="shared" si="4"/>
        <v>10</v>
      </c>
      <c r="AA27" s="41">
        <v>-0.2984476723862689</v>
      </c>
      <c r="AC27" s="34">
        <v>141</v>
      </c>
      <c r="AD27" s="42">
        <v>13.1607</v>
      </c>
      <c r="AE27" s="24">
        <f t="shared" si="5"/>
        <v>10.713715835783811</v>
      </c>
      <c r="AG27" s="43">
        <f t="shared" si="6"/>
        <v>-6.6617021276595745E-2</v>
      </c>
      <c r="AI27" s="22" t="s">
        <v>257</v>
      </c>
      <c r="AJ27" s="44" t="s">
        <v>257</v>
      </c>
      <c r="AL27" s="47">
        <v>156326.6237</v>
      </c>
      <c r="AM27" s="47">
        <v>137127</v>
      </c>
      <c r="AN27" s="45">
        <v>-7.0382421197418527E-2</v>
      </c>
      <c r="AO27" s="46">
        <v>1.0885673912560105</v>
      </c>
      <c r="AP27" s="47">
        <v>0</v>
      </c>
      <c r="AQ27" s="48">
        <v>2.2222222222222219</v>
      </c>
      <c r="AR27" s="49">
        <v>0.3615676359039191</v>
      </c>
      <c r="AT27" s="170" t="s">
        <v>284</v>
      </c>
      <c r="AU27" s="170" t="s">
        <v>283</v>
      </c>
      <c r="AV27" s="170" t="s">
        <v>284</v>
      </c>
      <c r="AW27" s="170" t="s">
        <v>284</v>
      </c>
      <c r="AX27" s="170" t="s">
        <v>284</v>
      </c>
      <c r="AY27" s="170" t="s">
        <v>284</v>
      </c>
      <c r="BA27" s="17">
        <v>2</v>
      </c>
    </row>
    <row r="28" spans="2:53" x14ac:dyDescent="0.25">
      <c r="B28" s="34" t="s">
        <v>117</v>
      </c>
      <c r="C28" s="35" t="s">
        <v>60</v>
      </c>
      <c r="D28" s="35" t="s">
        <v>118</v>
      </c>
      <c r="E28" s="35" t="str">
        <f t="shared" si="0"/>
        <v>X022</v>
      </c>
      <c r="F28" s="36" t="s">
        <v>119</v>
      </c>
      <c r="G28" s="36" t="s">
        <v>100</v>
      </c>
      <c r="H28" s="36" t="s">
        <v>101</v>
      </c>
      <c r="I28" s="37" t="s">
        <v>53</v>
      </c>
      <c r="J28" s="38">
        <v>517</v>
      </c>
      <c r="K28" s="21">
        <v>18</v>
      </c>
      <c r="L28" s="39">
        <f t="shared" si="7"/>
        <v>28.722222222222221</v>
      </c>
      <c r="N28" s="22">
        <v>2803</v>
      </c>
      <c r="O28" s="23">
        <v>100</v>
      </c>
      <c r="P28" s="24">
        <f t="shared" si="1"/>
        <v>28.03</v>
      </c>
      <c r="R28" s="25">
        <f t="shared" si="2"/>
        <v>0.6922222222222203</v>
      </c>
      <c r="S28" s="26">
        <f t="shared" si="3"/>
        <v>2.4695762476711458E-2</v>
      </c>
      <c r="U28" s="27">
        <v>1</v>
      </c>
      <c r="V28" s="28">
        <v>1</v>
      </c>
      <c r="W28" s="29"/>
      <c r="X28" s="34">
        <v>612</v>
      </c>
      <c r="Y28" s="40">
        <v>45.579100000000004</v>
      </c>
      <c r="Z28" s="24">
        <f t="shared" si="4"/>
        <v>13.427206768014287</v>
      </c>
      <c r="AA28" s="41">
        <v>-5.801118385487336E-2</v>
      </c>
      <c r="AC28" s="34">
        <v>641</v>
      </c>
      <c r="AD28" s="42">
        <v>43.038899999999998</v>
      </c>
      <c r="AE28" s="24">
        <f t="shared" si="5"/>
        <v>14.893503319090405</v>
      </c>
      <c r="AG28" s="43">
        <f t="shared" si="6"/>
        <v>-9.8452091469750314E-2</v>
      </c>
      <c r="AI28" s="22" t="s">
        <v>257</v>
      </c>
      <c r="AJ28" s="44" t="s">
        <v>257</v>
      </c>
      <c r="AL28" s="47">
        <v>347653.28250000003</v>
      </c>
      <c r="AM28" s="47">
        <v>282558</v>
      </c>
      <c r="AN28" s="45">
        <v>-1.5237474547129546E-2</v>
      </c>
      <c r="AO28" s="46">
        <v>0.82889823607206847</v>
      </c>
      <c r="AP28" s="47">
        <v>0</v>
      </c>
      <c r="AQ28" s="48">
        <v>1.7064432796705356</v>
      </c>
      <c r="AR28" s="49">
        <v>0.82428940568475451</v>
      </c>
      <c r="AT28" s="170" t="s">
        <v>284</v>
      </c>
      <c r="AU28" s="170" t="s">
        <v>283</v>
      </c>
      <c r="AV28" s="170" t="s">
        <v>284</v>
      </c>
      <c r="AW28" s="170" t="s">
        <v>284</v>
      </c>
      <c r="AX28" s="170" t="s">
        <v>284</v>
      </c>
      <c r="AY28" s="170" t="s">
        <v>283</v>
      </c>
      <c r="BA28" s="17">
        <v>2</v>
      </c>
    </row>
    <row r="29" spans="2:53" ht="12" x14ac:dyDescent="0.2">
      <c r="B29" s="34" t="s">
        <v>120</v>
      </c>
      <c r="C29" s="35" t="s">
        <v>113</v>
      </c>
      <c r="D29" s="35" t="s">
        <v>121</v>
      </c>
      <c r="E29" s="35" t="str">
        <f t="shared" si="0"/>
        <v>M008</v>
      </c>
      <c r="F29" s="36" t="s">
        <v>122</v>
      </c>
      <c r="G29" s="36" t="s">
        <v>86</v>
      </c>
      <c r="H29" s="36" t="s">
        <v>123</v>
      </c>
      <c r="I29" s="37" t="s">
        <v>72</v>
      </c>
      <c r="J29" s="38">
        <v>488</v>
      </c>
      <c r="K29" s="21">
        <v>19</v>
      </c>
      <c r="L29" s="39">
        <f t="shared" si="7"/>
        <v>25.684210526315791</v>
      </c>
      <c r="N29" s="22">
        <v>535</v>
      </c>
      <c r="O29" s="23">
        <v>22</v>
      </c>
      <c r="P29" s="24">
        <f t="shared" si="1"/>
        <v>24.318181818181817</v>
      </c>
      <c r="R29" s="25">
        <f t="shared" si="2"/>
        <v>1.3660287081339746</v>
      </c>
      <c r="S29" s="26">
        <f t="shared" si="3"/>
        <v>5.6173143138219528E-2</v>
      </c>
      <c r="U29" s="27">
        <v>1</v>
      </c>
      <c r="V29" s="28">
        <v>1</v>
      </c>
      <c r="W29" s="29"/>
      <c r="X29" s="34">
        <v>564</v>
      </c>
      <c r="Y29" s="40">
        <v>41.41860299999999</v>
      </c>
      <c r="Z29" s="24">
        <f t="shared" si="4"/>
        <v>13.617069605172345</v>
      </c>
      <c r="AA29" s="41">
        <v>-1.0994559090857225E-2</v>
      </c>
      <c r="AC29" s="34">
        <v>557</v>
      </c>
      <c r="AD29" s="42">
        <v>43.200529500000002</v>
      </c>
      <c r="AE29" s="24">
        <f t="shared" si="5"/>
        <v>12.893360485315347</v>
      </c>
      <c r="AG29" s="43">
        <f t="shared" si="6"/>
        <v>5.613037196014603E-2</v>
      </c>
      <c r="AI29" s="22" t="s">
        <v>257</v>
      </c>
      <c r="AJ29" s="44" t="s">
        <v>257</v>
      </c>
      <c r="AL29" s="47">
        <v>310355.35580000002</v>
      </c>
      <c r="AM29" s="47">
        <v>272152</v>
      </c>
      <c r="AN29" s="45">
        <v>-7.0382503921645745E-2</v>
      </c>
      <c r="AO29" s="46">
        <v>0.84435893320714217</v>
      </c>
      <c r="AP29" s="47">
        <v>0</v>
      </c>
      <c r="AQ29" s="48">
        <v>1.6300119244391971</v>
      </c>
      <c r="AR29" s="49">
        <v>1.0861423220973783</v>
      </c>
      <c r="AT29" s="171" t="s">
        <v>284</v>
      </c>
      <c r="AU29" s="171" t="s">
        <v>283</v>
      </c>
      <c r="AV29" s="171" t="s">
        <v>284</v>
      </c>
      <c r="AW29" s="171" t="s">
        <v>284</v>
      </c>
      <c r="AX29" s="171" t="s">
        <v>284</v>
      </c>
      <c r="AY29" s="171" t="s">
        <v>284</v>
      </c>
      <c r="AZ29" s="17"/>
      <c r="BA29" s="17">
        <v>2</v>
      </c>
    </row>
    <row r="30" spans="2:53" x14ac:dyDescent="0.25">
      <c r="B30" s="78"/>
      <c r="C30" s="78"/>
      <c r="D30" s="78"/>
      <c r="E30" s="78"/>
      <c r="F30" s="78"/>
      <c r="G30" s="78"/>
      <c r="H30" s="78"/>
      <c r="I30" s="98"/>
      <c r="J30" s="78"/>
      <c r="K30" s="78"/>
      <c r="L30" s="99"/>
      <c r="M30" s="78"/>
      <c r="N30" s="78"/>
      <c r="O30" s="78"/>
      <c r="P30" s="99"/>
      <c r="Q30" s="78"/>
      <c r="R30" s="100"/>
      <c r="S30" s="101"/>
      <c r="T30" s="78"/>
      <c r="U30" s="2"/>
      <c r="V30" s="2"/>
      <c r="W30" s="102"/>
      <c r="X30" s="103"/>
      <c r="Y30" s="103"/>
      <c r="Z30" s="103"/>
      <c r="AA30" s="103"/>
      <c r="AB30" s="104"/>
      <c r="AC30" s="103"/>
      <c r="AD30" s="103"/>
      <c r="AE30" s="103"/>
      <c r="AF30" s="104"/>
      <c r="AG30" s="103"/>
      <c r="AH30" s="104"/>
      <c r="AI30" s="2">
        <f>SUM($AI$32:$AI$46)</f>
        <v>15</v>
      </c>
      <c r="AJ30" s="2" t="s">
        <v>0</v>
      </c>
      <c r="AK30" s="102"/>
      <c r="AL30" s="102"/>
      <c r="AM30" s="102"/>
      <c r="AN30" s="103"/>
      <c r="AO30" s="103"/>
      <c r="AP30" s="103"/>
      <c r="AQ30" s="103"/>
      <c r="AR30" s="103"/>
      <c r="AT30" s="167"/>
      <c r="AU30" s="167"/>
      <c r="AV30" s="167"/>
      <c r="AW30" s="167"/>
      <c r="AX30" s="167"/>
      <c r="AY30" s="167"/>
    </row>
    <row r="31" spans="2:53" ht="15.75" thickBot="1" x14ac:dyDescent="0.3">
      <c r="B31" s="94" t="s">
        <v>260</v>
      </c>
      <c r="C31" s="95"/>
      <c r="D31" s="95"/>
      <c r="E31" s="95"/>
      <c r="F31" s="95"/>
      <c r="G31" s="95"/>
      <c r="H31" s="95"/>
      <c r="I31" s="95"/>
      <c r="J31" s="95"/>
      <c r="K31" s="95"/>
      <c r="L31" s="105"/>
      <c r="M31" s="95"/>
      <c r="N31" s="95"/>
      <c r="O31" s="95"/>
      <c r="P31" s="105"/>
      <c r="Q31" s="95"/>
      <c r="R31" s="106"/>
      <c r="S31" s="107"/>
      <c r="T31" s="95"/>
      <c r="U31" s="5"/>
      <c r="V31" s="6"/>
      <c r="W31" s="96"/>
      <c r="X31" s="108"/>
      <c r="Y31" s="108"/>
      <c r="Z31" s="108"/>
      <c r="AA31" s="108"/>
      <c r="AB31" s="97"/>
      <c r="AC31" s="108"/>
      <c r="AD31" s="108"/>
      <c r="AE31" s="108"/>
      <c r="AF31" s="97"/>
      <c r="AG31" s="108"/>
      <c r="AH31" s="97"/>
      <c r="AI31" s="109">
        <f>SUM($AJ$32:$AJ$46)</f>
        <v>65</v>
      </c>
      <c r="AJ31" s="6" t="s">
        <v>3</v>
      </c>
      <c r="AK31" s="96"/>
      <c r="AL31" s="96"/>
      <c r="AM31" s="96"/>
      <c r="AN31" s="108"/>
      <c r="AO31" s="108"/>
      <c r="AP31" s="108"/>
      <c r="AQ31" s="108"/>
      <c r="AR31" s="108"/>
      <c r="AS31" s="96"/>
      <c r="AT31" s="172"/>
      <c r="AU31" s="172"/>
      <c r="AV31" s="172"/>
      <c r="AW31" s="172"/>
      <c r="AX31" s="172"/>
      <c r="AY31" s="172"/>
    </row>
    <row r="32" spans="2:53" x14ac:dyDescent="0.25">
      <c r="B32" s="34" t="s">
        <v>124</v>
      </c>
      <c r="C32" s="35" t="s">
        <v>48</v>
      </c>
      <c r="D32" s="35" t="s">
        <v>73</v>
      </c>
      <c r="E32" s="35" t="str">
        <f t="shared" si="0"/>
        <v>Q505</v>
      </c>
      <c r="F32" s="36" t="s">
        <v>125</v>
      </c>
      <c r="G32" s="36" t="s">
        <v>126</v>
      </c>
      <c r="H32" s="36" t="s">
        <v>127</v>
      </c>
      <c r="I32" s="37" t="s">
        <v>46</v>
      </c>
      <c r="J32" s="38">
        <v>14828</v>
      </c>
      <c r="K32" s="21">
        <v>519</v>
      </c>
      <c r="L32" s="39">
        <f t="shared" si="7"/>
        <v>28.570327552986512</v>
      </c>
      <c r="N32" s="22">
        <v>14069</v>
      </c>
      <c r="O32" s="23">
        <v>465</v>
      </c>
      <c r="P32" s="24">
        <f t="shared" si="1"/>
        <v>30.255913978494625</v>
      </c>
      <c r="R32" s="25">
        <f t="shared" si="2"/>
        <v>-1.685586425508113</v>
      </c>
      <c r="S32" s="26">
        <f t="shared" si="3"/>
        <v>-5.571097362010613E-2</v>
      </c>
      <c r="U32" s="27" t="s">
        <v>257</v>
      </c>
      <c r="V32" s="28" t="s">
        <v>257</v>
      </c>
      <c r="W32" s="29"/>
      <c r="X32" s="34">
        <v>3240</v>
      </c>
      <c r="Y32" s="40">
        <v>161.00280000000001</v>
      </c>
      <c r="Z32" s="24">
        <f t="shared" si="4"/>
        <v>20.123873622073653</v>
      </c>
      <c r="AA32" s="41">
        <v>0.20319594458486701</v>
      </c>
      <c r="AC32" s="34">
        <v>3018</v>
      </c>
      <c r="AD32" s="42">
        <v>164.179</v>
      </c>
      <c r="AE32" s="24">
        <f t="shared" si="5"/>
        <v>18.382375334238848</v>
      </c>
      <c r="AG32" s="43">
        <f t="shared" si="6"/>
        <v>9.473739145077209E-2</v>
      </c>
      <c r="AI32" s="22">
        <v>1</v>
      </c>
      <c r="AJ32" s="44">
        <v>15</v>
      </c>
      <c r="AL32" s="91">
        <v>308135.60399999993</v>
      </c>
      <c r="AM32" s="91">
        <v>270204</v>
      </c>
      <c r="AN32" s="45">
        <v>0</v>
      </c>
      <c r="AO32" s="46">
        <v>0.82152645678860292</v>
      </c>
      <c r="AP32" s="47">
        <v>0</v>
      </c>
      <c r="AQ32" s="48">
        <v>1.0504521432765708</v>
      </c>
      <c r="AR32" s="49">
        <v>1.148951048951049</v>
      </c>
      <c r="AT32" s="169" t="s">
        <v>283</v>
      </c>
      <c r="AU32" s="169" t="s">
        <v>283</v>
      </c>
      <c r="AV32" s="169" t="s">
        <v>284</v>
      </c>
      <c r="AW32" s="169" t="s">
        <v>284</v>
      </c>
      <c r="AX32" s="169" t="s">
        <v>284</v>
      </c>
      <c r="AY32" s="169" t="s">
        <v>283</v>
      </c>
      <c r="BA32" s="17">
        <v>3</v>
      </c>
    </row>
    <row r="33" spans="2:53" x14ac:dyDescent="0.25">
      <c r="B33" s="34" t="s">
        <v>128</v>
      </c>
      <c r="C33" s="35" t="s">
        <v>41</v>
      </c>
      <c r="D33" s="35" t="s">
        <v>129</v>
      </c>
      <c r="E33" s="35" t="str">
        <f t="shared" si="0"/>
        <v>K284</v>
      </c>
      <c r="F33" s="36" t="s">
        <v>130</v>
      </c>
      <c r="G33" s="36" t="s">
        <v>44</v>
      </c>
      <c r="H33" s="36" t="s">
        <v>79</v>
      </c>
      <c r="I33" s="37" t="s">
        <v>53</v>
      </c>
      <c r="J33" s="38">
        <v>1029</v>
      </c>
      <c r="K33" s="21">
        <v>38</v>
      </c>
      <c r="L33" s="39">
        <f t="shared" si="7"/>
        <v>27.078947368421051</v>
      </c>
      <c r="N33" s="22">
        <v>856</v>
      </c>
      <c r="O33" s="23">
        <v>32</v>
      </c>
      <c r="P33" s="24">
        <f t="shared" si="1"/>
        <v>26.75</v>
      </c>
      <c r="R33" s="25">
        <f t="shared" si="2"/>
        <v>0.32894736842105132</v>
      </c>
      <c r="S33" s="26">
        <f t="shared" si="3"/>
        <v>1.2297097884899078E-2</v>
      </c>
      <c r="U33" s="27" t="s">
        <v>257</v>
      </c>
      <c r="V33" s="28" t="s">
        <v>257</v>
      </c>
      <c r="W33" s="29"/>
      <c r="X33" s="34">
        <v>490</v>
      </c>
      <c r="Y33" s="40">
        <v>32</v>
      </c>
      <c r="Z33" s="24">
        <f t="shared" si="4"/>
        <v>15.3125</v>
      </c>
      <c r="AA33" s="41">
        <v>7.4252001658525746E-2</v>
      </c>
      <c r="AC33" s="34">
        <v>453</v>
      </c>
      <c r="AD33" s="42">
        <v>36.312724000000003</v>
      </c>
      <c r="AE33" s="24">
        <f t="shared" si="5"/>
        <v>12.474966075252299</v>
      </c>
      <c r="AG33" s="43">
        <f t="shared" si="6"/>
        <v>0.22745824779249468</v>
      </c>
      <c r="AI33" s="22">
        <v>1</v>
      </c>
      <c r="AJ33" s="44">
        <v>8</v>
      </c>
      <c r="AL33" s="91">
        <v>258092.42920000001</v>
      </c>
      <c r="AM33" s="91">
        <v>226320</v>
      </c>
      <c r="AN33" s="45">
        <v>-7.0382570383393309E-2</v>
      </c>
      <c r="AO33" s="46">
        <v>0.86504796557755581</v>
      </c>
      <c r="AP33" s="47">
        <v>0</v>
      </c>
      <c r="AQ33" s="48">
        <v>1.6032064128256516</v>
      </c>
      <c r="AR33" s="49">
        <v>0.61013443640124099</v>
      </c>
      <c r="AT33" s="170" t="s">
        <v>283</v>
      </c>
      <c r="AU33" s="170" t="s">
        <v>284</v>
      </c>
      <c r="AV33" s="170" t="s">
        <v>284</v>
      </c>
      <c r="AW33" s="170" t="s">
        <v>284</v>
      </c>
      <c r="AX33" s="170" t="s">
        <v>284</v>
      </c>
      <c r="AY33" s="170" t="s">
        <v>284</v>
      </c>
      <c r="BA33" s="17">
        <v>3</v>
      </c>
    </row>
    <row r="34" spans="2:53" x14ac:dyDescent="0.25">
      <c r="B34" s="34" t="s">
        <v>54</v>
      </c>
      <c r="C34" s="35" t="s">
        <v>48</v>
      </c>
      <c r="D34" s="35" t="s">
        <v>131</v>
      </c>
      <c r="E34" s="35" t="str">
        <f t="shared" si="0"/>
        <v>Q460</v>
      </c>
      <c r="F34" s="36" t="s">
        <v>132</v>
      </c>
      <c r="G34" s="36" t="s">
        <v>57</v>
      </c>
      <c r="H34" s="36" t="s">
        <v>58</v>
      </c>
      <c r="I34" s="37" t="s">
        <v>46</v>
      </c>
      <c r="J34" s="38">
        <v>14386</v>
      </c>
      <c r="K34" s="21">
        <v>470</v>
      </c>
      <c r="L34" s="39">
        <f t="shared" si="7"/>
        <v>30.608510638297872</v>
      </c>
      <c r="N34" s="22">
        <v>12051</v>
      </c>
      <c r="O34" s="23">
        <v>391</v>
      </c>
      <c r="P34" s="24">
        <f t="shared" si="1"/>
        <v>30.820971867007671</v>
      </c>
      <c r="R34" s="25">
        <f t="shared" si="2"/>
        <v>-0.21246122870979889</v>
      </c>
      <c r="S34" s="26">
        <f t="shared" si="3"/>
        <v>-6.8933980935632633E-3</v>
      </c>
      <c r="U34" s="27" t="s">
        <v>257</v>
      </c>
      <c r="V34" s="28" t="s">
        <v>257</v>
      </c>
      <c r="W34" s="29"/>
      <c r="X34" s="34">
        <v>2871</v>
      </c>
      <c r="Y34" s="40">
        <v>150.94909999999999</v>
      </c>
      <c r="Z34" s="24">
        <f t="shared" si="4"/>
        <v>19.019656294737764</v>
      </c>
      <c r="AA34" s="41">
        <v>0.1371753644946816</v>
      </c>
      <c r="AC34" s="34">
        <v>2598</v>
      </c>
      <c r="AD34" s="42">
        <v>143.5643</v>
      </c>
      <c r="AE34" s="24">
        <f t="shared" si="5"/>
        <v>18.096420906868907</v>
      </c>
      <c r="AG34" s="43">
        <f t="shared" si="6"/>
        <v>5.1017568204242192E-2</v>
      </c>
      <c r="AI34" s="22">
        <v>1</v>
      </c>
      <c r="AJ34" s="44">
        <v>8</v>
      </c>
      <c r="AL34" s="91">
        <v>916494.40900000022</v>
      </c>
      <c r="AM34" s="91">
        <v>803676</v>
      </c>
      <c r="AN34" s="45">
        <v>-1.9533868428617786E-2</v>
      </c>
      <c r="AO34" s="46">
        <v>0.82818140539750817</v>
      </c>
      <c r="AP34" s="47">
        <v>0</v>
      </c>
      <c r="AQ34" s="48">
        <v>1.0745237756264234</v>
      </c>
      <c r="AR34" s="49">
        <v>1.1847826086956521</v>
      </c>
      <c r="AT34" s="170" t="s">
        <v>283</v>
      </c>
      <c r="AU34" s="170" t="s">
        <v>284</v>
      </c>
      <c r="AV34" s="170" t="s">
        <v>284</v>
      </c>
      <c r="AW34" s="170" t="s">
        <v>284</v>
      </c>
      <c r="AX34" s="170" t="s">
        <v>284</v>
      </c>
      <c r="AY34" s="170" t="s">
        <v>283</v>
      </c>
      <c r="BA34" s="17">
        <v>3</v>
      </c>
    </row>
    <row r="35" spans="2:53" x14ac:dyDescent="0.25">
      <c r="B35" s="34" t="s">
        <v>92</v>
      </c>
      <c r="C35" s="35" t="s">
        <v>93</v>
      </c>
      <c r="D35" s="35" t="s">
        <v>133</v>
      </c>
      <c r="E35" s="35" t="str">
        <f t="shared" si="0"/>
        <v>R445</v>
      </c>
      <c r="F35" s="36" t="s">
        <v>134</v>
      </c>
      <c r="G35" s="36" t="s">
        <v>126</v>
      </c>
      <c r="H35" s="36" t="s">
        <v>135</v>
      </c>
      <c r="I35" s="37" t="s">
        <v>46</v>
      </c>
      <c r="J35" s="38">
        <v>8318</v>
      </c>
      <c r="K35" s="21">
        <v>288</v>
      </c>
      <c r="L35" s="39">
        <f t="shared" si="7"/>
        <v>28.881944444444443</v>
      </c>
      <c r="N35" s="22">
        <v>7518</v>
      </c>
      <c r="O35" s="23">
        <v>261</v>
      </c>
      <c r="P35" s="24">
        <f t="shared" si="1"/>
        <v>28.804597701149426</v>
      </c>
      <c r="R35" s="25">
        <f t="shared" si="2"/>
        <v>7.7346743295017006E-2</v>
      </c>
      <c r="S35" s="26">
        <f t="shared" si="3"/>
        <v>2.6852221335460502E-3</v>
      </c>
      <c r="U35" s="27" t="s">
        <v>257</v>
      </c>
      <c r="V35" s="28" t="s">
        <v>257</v>
      </c>
      <c r="W35" s="29"/>
      <c r="X35" s="34">
        <v>2025</v>
      </c>
      <c r="Y35" s="40">
        <v>108.49489999999999</v>
      </c>
      <c r="Z35" s="24">
        <f t="shared" si="4"/>
        <v>18.664471786231427</v>
      </c>
      <c r="AA35" s="41">
        <v>0.11593906733639336</v>
      </c>
      <c r="AC35" s="34">
        <v>2026</v>
      </c>
      <c r="AD35" s="42">
        <v>114.0068</v>
      </c>
      <c r="AE35" s="24">
        <f t="shared" si="5"/>
        <v>17.770869807765852</v>
      </c>
      <c r="AG35" s="43">
        <f t="shared" si="6"/>
        <v>5.0284650561959188E-2</v>
      </c>
      <c r="AI35" s="22">
        <v>1</v>
      </c>
      <c r="AJ35" s="44">
        <v>6</v>
      </c>
      <c r="AL35" s="91">
        <v>446247.87040000001</v>
      </c>
      <c r="AM35" s="91">
        <v>391311</v>
      </c>
      <c r="AN35" s="45">
        <v>-2.9356564044078624E-2</v>
      </c>
      <c r="AO35" s="46">
        <v>0.82773652667411957</v>
      </c>
      <c r="AP35" s="47">
        <v>0</v>
      </c>
      <c r="AQ35" s="48">
        <v>0.93513963109808651</v>
      </c>
      <c r="AR35" s="49">
        <v>1.0093708165997322</v>
      </c>
      <c r="AT35" s="170" t="s">
        <v>284</v>
      </c>
      <c r="AU35" s="170" t="s">
        <v>283</v>
      </c>
      <c r="AV35" s="170" t="s">
        <v>284</v>
      </c>
      <c r="AW35" s="170" t="s">
        <v>284</v>
      </c>
      <c r="AX35" s="170" t="s">
        <v>284</v>
      </c>
      <c r="AY35" s="170" t="s">
        <v>284</v>
      </c>
      <c r="BA35" s="17">
        <v>3</v>
      </c>
    </row>
    <row r="36" spans="2:53" x14ac:dyDescent="0.25">
      <c r="B36" s="34" t="s">
        <v>40</v>
      </c>
      <c r="C36" s="35" t="s">
        <v>41</v>
      </c>
      <c r="D36" s="35" t="s">
        <v>133</v>
      </c>
      <c r="E36" s="35" t="str">
        <f t="shared" si="0"/>
        <v>K445</v>
      </c>
      <c r="F36" s="36" t="s">
        <v>136</v>
      </c>
      <c r="G36" s="36" t="s">
        <v>51</v>
      </c>
      <c r="H36" s="36" t="s">
        <v>75</v>
      </c>
      <c r="I36" s="37" t="s">
        <v>46</v>
      </c>
      <c r="J36" s="38">
        <v>11620</v>
      </c>
      <c r="K36" s="21">
        <v>406</v>
      </c>
      <c r="L36" s="39">
        <f t="shared" si="7"/>
        <v>28.620689655172413</v>
      </c>
      <c r="N36" s="22">
        <v>9798</v>
      </c>
      <c r="O36" s="23">
        <v>335</v>
      </c>
      <c r="P36" s="24">
        <f t="shared" si="1"/>
        <v>29.247761194029852</v>
      </c>
      <c r="R36" s="25">
        <f t="shared" si="2"/>
        <v>-0.62707153885743949</v>
      </c>
      <c r="S36" s="26">
        <f t="shared" si="3"/>
        <v>-2.1439984233235565E-2</v>
      </c>
      <c r="U36" s="27" t="s">
        <v>257</v>
      </c>
      <c r="V36" s="28" t="s">
        <v>257</v>
      </c>
      <c r="W36" s="29"/>
      <c r="X36" s="34">
        <v>2893</v>
      </c>
      <c r="Y36" s="40">
        <v>161.0204</v>
      </c>
      <c r="Z36" s="24">
        <f t="shared" si="4"/>
        <v>17.966667577524341</v>
      </c>
      <c r="AA36" s="41">
        <v>7.4217716377914078E-2</v>
      </c>
      <c r="AC36" s="34">
        <v>2743</v>
      </c>
      <c r="AD36" s="42">
        <v>157.15280000000001</v>
      </c>
      <c r="AE36" s="24">
        <f t="shared" si="5"/>
        <v>17.454350161117077</v>
      </c>
      <c r="AG36" s="43">
        <f t="shared" si="6"/>
        <v>2.9351847056933167E-2</v>
      </c>
      <c r="AI36" s="22">
        <v>1</v>
      </c>
      <c r="AJ36" s="44">
        <v>5</v>
      </c>
      <c r="AL36" s="91">
        <v>973378.71569999971</v>
      </c>
      <c r="AM36" s="91">
        <v>853555</v>
      </c>
      <c r="AN36" s="45">
        <v>-2.1950575493205612E-2</v>
      </c>
      <c r="AO36" s="46">
        <v>0.82795663302154798</v>
      </c>
      <c r="AP36" s="47">
        <v>0</v>
      </c>
      <c r="AQ36" s="48">
        <v>0.997524470325858</v>
      </c>
      <c r="AR36" s="49">
        <v>1.4290060851926978</v>
      </c>
      <c r="AT36" s="170" t="s">
        <v>283</v>
      </c>
      <c r="AU36" s="170" t="s">
        <v>284</v>
      </c>
      <c r="AV36" s="170" t="s">
        <v>283</v>
      </c>
      <c r="AW36" s="170" t="s">
        <v>284</v>
      </c>
      <c r="AX36" s="170" t="s">
        <v>283</v>
      </c>
      <c r="AY36" s="170" t="s">
        <v>283</v>
      </c>
      <c r="BA36" s="17">
        <v>3</v>
      </c>
    </row>
    <row r="37" spans="2:53" x14ac:dyDescent="0.25">
      <c r="B37" s="34" t="s">
        <v>88</v>
      </c>
      <c r="C37" s="35" t="s">
        <v>48</v>
      </c>
      <c r="D37" s="35" t="s">
        <v>137</v>
      </c>
      <c r="E37" s="35" t="str">
        <f t="shared" si="0"/>
        <v>Q450</v>
      </c>
      <c r="F37" s="36" t="s">
        <v>138</v>
      </c>
      <c r="G37" s="36" t="s">
        <v>57</v>
      </c>
      <c r="H37" s="36" t="s">
        <v>91</v>
      </c>
      <c r="I37" s="37" t="s">
        <v>46</v>
      </c>
      <c r="J37" s="38">
        <v>12324</v>
      </c>
      <c r="K37" s="21">
        <v>459</v>
      </c>
      <c r="L37" s="39">
        <f t="shared" si="7"/>
        <v>26.84967320261438</v>
      </c>
      <c r="N37" s="22">
        <v>10289</v>
      </c>
      <c r="O37" s="23">
        <v>366</v>
      </c>
      <c r="P37" s="24">
        <f t="shared" si="1"/>
        <v>28.112021857923498</v>
      </c>
      <c r="R37" s="25">
        <f t="shared" si="2"/>
        <v>-1.2623486553091183</v>
      </c>
      <c r="S37" s="26">
        <f t="shared" si="3"/>
        <v>-4.4904228578398042E-2</v>
      </c>
      <c r="U37" s="27" t="s">
        <v>257</v>
      </c>
      <c r="V37" s="28" t="s">
        <v>257</v>
      </c>
      <c r="W37" s="29"/>
      <c r="X37" s="34">
        <v>3303</v>
      </c>
      <c r="Y37" s="40">
        <v>173.94949999999997</v>
      </c>
      <c r="Z37" s="24">
        <f t="shared" si="4"/>
        <v>18.988269583988458</v>
      </c>
      <c r="AA37" s="41">
        <v>0.13529876937206065</v>
      </c>
      <c r="AC37" s="34">
        <v>3061</v>
      </c>
      <c r="AD37" s="42">
        <v>165.88509999999999</v>
      </c>
      <c r="AE37" s="24">
        <f t="shared" si="5"/>
        <v>18.452531300279531</v>
      </c>
      <c r="AG37" s="43">
        <f t="shared" si="6"/>
        <v>2.9033322040798337E-2</v>
      </c>
      <c r="AI37" s="22">
        <v>1</v>
      </c>
      <c r="AJ37" s="44">
        <v>5</v>
      </c>
      <c r="AL37" s="91">
        <v>838279.96140000026</v>
      </c>
      <c r="AM37" s="91">
        <v>753653</v>
      </c>
      <c r="AN37" s="45">
        <v>0</v>
      </c>
      <c r="AO37" s="46">
        <v>0.8245336171944202</v>
      </c>
      <c r="AP37" s="47">
        <v>0</v>
      </c>
      <c r="AQ37" s="48">
        <v>0.99161726142971141</v>
      </c>
      <c r="AR37" s="49">
        <v>1.4860853432282004</v>
      </c>
      <c r="AT37" s="170" t="s">
        <v>283</v>
      </c>
      <c r="AU37" s="170" t="s">
        <v>284</v>
      </c>
      <c r="AV37" s="170" t="s">
        <v>283</v>
      </c>
      <c r="AW37" s="170" t="s">
        <v>284</v>
      </c>
      <c r="AX37" s="170" t="s">
        <v>283</v>
      </c>
      <c r="AY37" s="170" t="s">
        <v>283</v>
      </c>
      <c r="BA37" s="17">
        <v>3</v>
      </c>
    </row>
    <row r="38" spans="2:53" x14ac:dyDescent="0.25">
      <c r="B38" s="34" t="s">
        <v>120</v>
      </c>
      <c r="C38" s="35" t="s">
        <v>113</v>
      </c>
      <c r="D38" s="35" t="s">
        <v>139</v>
      </c>
      <c r="E38" s="35" t="str">
        <f t="shared" si="0"/>
        <v>M152</v>
      </c>
      <c r="F38" s="36" t="s">
        <v>140</v>
      </c>
      <c r="G38" s="36" t="s">
        <v>63</v>
      </c>
      <c r="H38" s="36" t="s">
        <v>116</v>
      </c>
      <c r="I38" s="37" t="s">
        <v>72</v>
      </c>
      <c r="J38" s="38">
        <v>672</v>
      </c>
      <c r="K38" s="21">
        <v>29</v>
      </c>
      <c r="L38" s="39">
        <f t="shared" si="7"/>
        <v>23.172413793103448</v>
      </c>
      <c r="N38" s="22">
        <v>682</v>
      </c>
      <c r="O38" s="23">
        <v>28</v>
      </c>
      <c r="P38" s="24">
        <f t="shared" si="1"/>
        <v>24.357142857142858</v>
      </c>
      <c r="R38" s="25">
        <f t="shared" si="2"/>
        <v>-1.1847290640394093</v>
      </c>
      <c r="S38" s="26">
        <f t="shared" si="3"/>
        <v>-4.8639902922439138E-2</v>
      </c>
      <c r="U38" s="27" t="s">
        <v>257</v>
      </c>
      <c r="V38" s="28" t="s">
        <v>257</v>
      </c>
      <c r="W38" s="29"/>
      <c r="X38" s="34">
        <v>732</v>
      </c>
      <c r="Y38" s="40">
        <v>52</v>
      </c>
      <c r="Z38" s="24">
        <f t="shared" si="4"/>
        <v>14.076923076923077</v>
      </c>
      <c r="AA38" s="41">
        <v>2.2404520062684119E-2</v>
      </c>
      <c r="AC38" s="34">
        <v>769</v>
      </c>
      <c r="AD38" s="42">
        <v>57.6419</v>
      </c>
      <c r="AE38" s="24">
        <f t="shared" si="5"/>
        <v>13.340989800821971</v>
      </c>
      <c r="AG38" s="43">
        <f t="shared" si="6"/>
        <v>5.5163318995698818E-2</v>
      </c>
      <c r="AI38" s="22">
        <v>1</v>
      </c>
      <c r="AJ38" s="44">
        <v>3</v>
      </c>
      <c r="AL38" s="91">
        <v>427609.91210000002</v>
      </c>
      <c r="AM38" s="91">
        <v>338120</v>
      </c>
      <c r="AN38" s="45">
        <v>-5.0759085507517308E-2</v>
      </c>
      <c r="AO38" s="46">
        <v>0.82774149797989571</v>
      </c>
      <c r="AP38" s="47">
        <v>0</v>
      </c>
      <c r="AQ38" s="48">
        <v>1.4561747409689163</v>
      </c>
      <c r="AR38" s="49">
        <v>0.85207100591715978</v>
      </c>
      <c r="AT38" s="170" t="s">
        <v>284</v>
      </c>
      <c r="AU38" s="170" t="s">
        <v>283</v>
      </c>
      <c r="AV38" s="170" t="s">
        <v>283</v>
      </c>
      <c r="AW38" s="170" t="s">
        <v>284</v>
      </c>
      <c r="AX38" s="170" t="s">
        <v>284</v>
      </c>
      <c r="AY38" s="170" t="s">
        <v>284</v>
      </c>
      <c r="BA38" s="17">
        <v>3</v>
      </c>
    </row>
    <row r="39" spans="2:53" x14ac:dyDescent="0.25">
      <c r="B39" s="34" t="s">
        <v>141</v>
      </c>
      <c r="C39" s="35" t="s">
        <v>60</v>
      </c>
      <c r="D39" s="35" t="s">
        <v>94</v>
      </c>
      <c r="E39" s="35" t="str">
        <f t="shared" si="0"/>
        <v>X072</v>
      </c>
      <c r="F39" s="36" t="s">
        <v>142</v>
      </c>
      <c r="G39" s="36" t="s">
        <v>63</v>
      </c>
      <c r="H39" s="36" t="s">
        <v>143</v>
      </c>
      <c r="I39" s="37" t="s">
        <v>72</v>
      </c>
      <c r="J39" s="38">
        <v>786</v>
      </c>
      <c r="K39" s="21">
        <v>31</v>
      </c>
      <c r="L39" s="39">
        <f t="shared" si="7"/>
        <v>25.35483870967742</v>
      </c>
      <c r="N39" s="22">
        <v>788</v>
      </c>
      <c r="O39" s="23">
        <v>31</v>
      </c>
      <c r="P39" s="24">
        <f t="shared" si="1"/>
        <v>25.419354838709676</v>
      </c>
      <c r="R39" s="25">
        <f t="shared" si="2"/>
        <v>-6.4516129032256231E-2</v>
      </c>
      <c r="S39" s="26">
        <f t="shared" si="3"/>
        <v>-2.5380710659897998E-3</v>
      </c>
      <c r="U39" s="27" t="s">
        <v>257</v>
      </c>
      <c r="V39" s="28" t="s">
        <v>257</v>
      </c>
      <c r="W39" s="29"/>
      <c r="X39" s="34">
        <v>786</v>
      </c>
      <c r="Y39" s="40">
        <v>54.96</v>
      </c>
      <c r="Z39" s="24">
        <f t="shared" si="4"/>
        <v>14.301310043668122</v>
      </c>
      <c r="AA39" s="41">
        <v>3.870170715319099E-2</v>
      </c>
      <c r="AC39" s="34">
        <v>805</v>
      </c>
      <c r="AD39" s="42">
        <v>58.844999999999999</v>
      </c>
      <c r="AE39" s="24">
        <f t="shared" si="5"/>
        <v>13.680006797518907</v>
      </c>
      <c r="AG39" s="43">
        <f t="shared" si="6"/>
        <v>4.5416881390870412E-2</v>
      </c>
      <c r="AI39" s="22">
        <v>1</v>
      </c>
      <c r="AJ39" s="44">
        <v>3</v>
      </c>
      <c r="AL39" s="91">
        <v>287225.18</v>
      </c>
      <c r="AM39" s="91">
        <v>251865</v>
      </c>
      <c r="AN39" s="45">
        <v>-3.8234586894741483E-2</v>
      </c>
      <c r="AO39" s="46">
        <v>0.88845553775827657</v>
      </c>
      <c r="AP39" s="47">
        <v>0</v>
      </c>
      <c r="AQ39" s="48">
        <v>0.98476975452427873</v>
      </c>
      <c r="AR39" s="49">
        <v>1.0685249709639955</v>
      </c>
      <c r="AT39" s="170" t="s">
        <v>283</v>
      </c>
      <c r="AU39" s="170" t="s">
        <v>284</v>
      </c>
      <c r="AV39" s="170" t="s">
        <v>284</v>
      </c>
      <c r="AW39" s="170" t="s">
        <v>284</v>
      </c>
      <c r="AX39" s="170" t="s">
        <v>284</v>
      </c>
      <c r="AY39" s="170" t="s">
        <v>284</v>
      </c>
      <c r="BA39" s="17">
        <v>3</v>
      </c>
    </row>
    <row r="40" spans="2:53" x14ac:dyDescent="0.25">
      <c r="B40" s="34" t="s">
        <v>97</v>
      </c>
      <c r="C40" s="35" t="s">
        <v>60</v>
      </c>
      <c r="D40" s="35" t="s">
        <v>144</v>
      </c>
      <c r="E40" s="35" t="str">
        <f t="shared" si="0"/>
        <v>X045</v>
      </c>
      <c r="F40" s="36" t="s">
        <v>145</v>
      </c>
      <c r="G40" s="36" t="s">
        <v>86</v>
      </c>
      <c r="H40" s="36" t="s">
        <v>146</v>
      </c>
      <c r="I40" s="37" t="s">
        <v>53</v>
      </c>
      <c r="J40" s="38">
        <v>404</v>
      </c>
      <c r="K40" s="22">
        <v>15</v>
      </c>
      <c r="L40" s="39">
        <f t="shared" si="7"/>
        <v>26.933333333333334</v>
      </c>
      <c r="N40" s="22">
        <v>80</v>
      </c>
      <c r="O40" s="23">
        <v>3</v>
      </c>
      <c r="P40" s="24">
        <f t="shared" si="1"/>
        <v>26.666666666666668</v>
      </c>
      <c r="R40" s="25">
        <f t="shared" si="2"/>
        <v>0.26666666666666572</v>
      </c>
      <c r="S40" s="26">
        <f t="shared" si="3"/>
        <v>1.0000000000000009E-2</v>
      </c>
      <c r="U40" s="27" t="s">
        <v>257</v>
      </c>
      <c r="V40" s="28" t="s">
        <v>257</v>
      </c>
      <c r="W40" s="29"/>
      <c r="X40" s="34">
        <v>922</v>
      </c>
      <c r="Y40" s="40">
        <v>64.555700000000002</v>
      </c>
      <c r="Z40" s="24">
        <f t="shared" si="4"/>
        <v>14.282239988103296</v>
      </c>
      <c r="AA40" s="41">
        <v>1.9738707191774285E-3</v>
      </c>
      <c r="AC40" s="34">
        <v>921</v>
      </c>
      <c r="AD40" s="42">
        <v>67.010099999999994</v>
      </c>
      <c r="AE40" s="24">
        <f t="shared" si="5"/>
        <v>13.744196770337608</v>
      </c>
      <c r="AG40" s="43">
        <f t="shared" si="6"/>
        <v>3.9146937922693414E-2</v>
      </c>
      <c r="AI40" s="22">
        <v>1</v>
      </c>
      <c r="AJ40" s="44">
        <v>3</v>
      </c>
      <c r="AL40" s="91">
        <v>414327.79360000003</v>
      </c>
      <c r="AM40" s="91">
        <v>363326</v>
      </c>
      <c r="AN40" s="45">
        <v>0</v>
      </c>
      <c r="AO40" s="46">
        <v>0.8003756367840319</v>
      </c>
      <c r="AP40" s="47">
        <v>0</v>
      </c>
      <c r="AQ40" s="48">
        <v>1.0800685962857621</v>
      </c>
      <c r="AR40" s="49">
        <v>0.74260994953136261</v>
      </c>
      <c r="AT40" s="170" t="s">
        <v>283</v>
      </c>
      <c r="AU40" s="170" t="s">
        <v>283</v>
      </c>
      <c r="AV40" s="170" t="s">
        <v>284</v>
      </c>
      <c r="AW40" s="170" t="s">
        <v>284</v>
      </c>
      <c r="AX40" s="170" t="s">
        <v>284</v>
      </c>
      <c r="AY40" s="170" t="s">
        <v>284</v>
      </c>
      <c r="BA40" s="17">
        <v>3</v>
      </c>
    </row>
    <row r="41" spans="2:53" x14ac:dyDescent="0.25">
      <c r="B41" s="34" t="s">
        <v>147</v>
      </c>
      <c r="C41" s="35" t="s">
        <v>41</v>
      </c>
      <c r="D41" s="35" t="s">
        <v>148</v>
      </c>
      <c r="E41" s="35" t="str">
        <f t="shared" si="0"/>
        <v>K019</v>
      </c>
      <c r="F41" s="36" t="s">
        <v>149</v>
      </c>
      <c r="G41" s="36" t="s">
        <v>51</v>
      </c>
      <c r="H41" s="36" t="s">
        <v>150</v>
      </c>
      <c r="I41" s="37" t="s">
        <v>72</v>
      </c>
      <c r="J41" s="38">
        <v>355</v>
      </c>
      <c r="K41" s="22">
        <v>15</v>
      </c>
      <c r="L41" s="39">
        <f t="shared" si="7"/>
        <v>23.666666666666668</v>
      </c>
      <c r="N41" s="22">
        <v>408</v>
      </c>
      <c r="O41" s="23">
        <v>17</v>
      </c>
      <c r="P41" s="24">
        <f t="shared" si="1"/>
        <v>24</v>
      </c>
      <c r="R41" s="25">
        <f t="shared" si="2"/>
        <v>-0.33333333333333215</v>
      </c>
      <c r="S41" s="26">
        <f t="shared" si="3"/>
        <v>-1.388888888888884E-2</v>
      </c>
      <c r="U41" s="27" t="s">
        <v>257</v>
      </c>
      <c r="V41" s="28" t="s">
        <v>257</v>
      </c>
      <c r="W41" s="29"/>
      <c r="X41" s="34">
        <v>355</v>
      </c>
      <c r="Y41" s="40">
        <v>24</v>
      </c>
      <c r="Z41" s="24">
        <f t="shared" si="4"/>
        <v>14.791666666666666</v>
      </c>
      <c r="AA41" s="41">
        <v>7.4316224974792178E-2</v>
      </c>
      <c r="AC41" s="34">
        <v>396</v>
      </c>
      <c r="AD41" s="42">
        <v>29.014600000000002</v>
      </c>
      <c r="AE41" s="24">
        <f t="shared" si="5"/>
        <v>13.648301200085474</v>
      </c>
      <c r="AG41" s="43">
        <f t="shared" si="6"/>
        <v>8.3773463804713844E-2</v>
      </c>
      <c r="AI41" s="22">
        <v>1</v>
      </c>
      <c r="AJ41" s="44">
        <v>2</v>
      </c>
      <c r="AL41" s="91">
        <v>241802.23060000001</v>
      </c>
      <c r="AM41" s="91">
        <v>195534</v>
      </c>
      <c r="AN41" s="45">
        <v>-7.0382483946318367E-2</v>
      </c>
      <c r="AO41" s="46">
        <v>0.93285317129073919</v>
      </c>
      <c r="AP41" s="47">
        <v>0</v>
      </c>
      <c r="AQ41" s="48">
        <v>1.4234875444839858</v>
      </c>
      <c r="AR41" s="49">
        <v>0.61058344640434192</v>
      </c>
      <c r="AT41" s="170" t="s">
        <v>283</v>
      </c>
      <c r="AU41" s="170" t="s">
        <v>283</v>
      </c>
      <c r="AV41" s="170" t="s">
        <v>284</v>
      </c>
      <c r="AW41" s="170" t="s">
        <v>284</v>
      </c>
      <c r="AX41" s="170" t="s">
        <v>284</v>
      </c>
      <c r="AY41" s="170" t="s">
        <v>284</v>
      </c>
      <c r="BA41" s="17">
        <v>3</v>
      </c>
    </row>
    <row r="42" spans="2:53" x14ac:dyDescent="0.25">
      <c r="B42" s="34" t="s">
        <v>151</v>
      </c>
      <c r="C42" s="35" t="s">
        <v>41</v>
      </c>
      <c r="D42" s="35" t="s">
        <v>152</v>
      </c>
      <c r="E42" s="35" t="str">
        <f t="shared" si="0"/>
        <v>K410</v>
      </c>
      <c r="F42" s="36" t="s">
        <v>153</v>
      </c>
      <c r="G42" s="36" t="s">
        <v>51</v>
      </c>
      <c r="H42" s="36" t="s">
        <v>154</v>
      </c>
      <c r="I42" s="37" t="s">
        <v>46</v>
      </c>
      <c r="J42" s="38">
        <v>9371</v>
      </c>
      <c r="K42" s="22">
        <v>322</v>
      </c>
      <c r="L42" s="39">
        <f t="shared" si="7"/>
        <v>29.102484472049689</v>
      </c>
      <c r="N42" s="22">
        <v>9031</v>
      </c>
      <c r="O42" s="23">
        <v>300</v>
      </c>
      <c r="P42" s="24">
        <f t="shared" si="1"/>
        <v>30.103333333333332</v>
      </c>
      <c r="R42" s="25">
        <f t="shared" si="2"/>
        <v>-1.000848861283643</v>
      </c>
      <c r="S42" s="26">
        <f t="shared" si="3"/>
        <v>-3.3247110883079745E-2</v>
      </c>
      <c r="U42" s="27" t="s">
        <v>257</v>
      </c>
      <c r="V42" s="28" t="s">
        <v>257</v>
      </c>
      <c r="W42" s="29"/>
      <c r="X42" s="34">
        <v>2492</v>
      </c>
      <c r="Y42" s="40">
        <v>130.7038</v>
      </c>
      <c r="Z42" s="24">
        <f t="shared" si="4"/>
        <v>19.066010322576695</v>
      </c>
      <c r="AA42" s="41">
        <v>0.13994684772690569</v>
      </c>
      <c r="AC42" s="34">
        <v>2400</v>
      </c>
      <c r="AD42" s="42">
        <v>127.6857</v>
      </c>
      <c r="AE42" s="24">
        <f t="shared" si="5"/>
        <v>18.7961533672134</v>
      </c>
      <c r="AG42" s="43">
        <f t="shared" si="6"/>
        <v>1.435703093559626E-2</v>
      </c>
      <c r="AI42" s="22">
        <v>1</v>
      </c>
      <c r="AJ42" s="44">
        <v>2</v>
      </c>
      <c r="AL42" s="91">
        <v>949528.53530000011</v>
      </c>
      <c r="AM42" s="91">
        <v>832644</v>
      </c>
      <c r="AN42" s="45">
        <v>-3.4203381603397009E-3</v>
      </c>
      <c r="AO42" s="46">
        <v>0.82895431620399596</v>
      </c>
      <c r="AP42" s="47">
        <v>0</v>
      </c>
      <c r="AQ42" s="48">
        <v>1.0188151843479616</v>
      </c>
      <c r="AR42" s="49">
        <v>1.220468675274988</v>
      </c>
      <c r="AT42" s="170" t="s">
        <v>283</v>
      </c>
      <c r="AU42" s="170" t="s">
        <v>283</v>
      </c>
      <c r="AV42" s="170" t="s">
        <v>284</v>
      </c>
      <c r="AW42" s="170" t="s">
        <v>284</v>
      </c>
      <c r="AX42" s="170" t="s">
        <v>284</v>
      </c>
      <c r="AY42" s="170" t="s">
        <v>283</v>
      </c>
      <c r="BA42" s="17">
        <v>3</v>
      </c>
    </row>
    <row r="43" spans="2:53" x14ac:dyDescent="0.25">
      <c r="B43" s="34" t="s">
        <v>88</v>
      </c>
      <c r="C43" s="35" t="s">
        <v>48</v>
      </c>
      <c r="D43" s="35" t="s">
        <v>155</v>
      </c>
      <c r="E43" s="35" t="str">
        <f t="shared" si="0"/>
        <v>Q204</v>
      </c>
      <c r="F43" s="36" t="s">
        <v>156</v>
      </c>
      <c r="G43" s="36" t="s">
        <v>44</v>
      </c>
      <c r="H43" s="36" t="s">
        <v>152</v>
      </c>
      <c r="I43" s="37" t="s">
        <v>53</v>
      </c>
      <c r="J43" s="38">
        <v>2714</v>
      </c>
      <c r="K43" s="22">
        <v>96</v>
      </c>
      <c r="L43" s="39">
        <f t="shared" si="7"/>
        <v>28.270833333333332</v>
      </c>
      <c r="N43" s="22">
        <v>2507</v>
      </c>
      <c r="O43" s="23">
        <v>86</v>
      </c>
      <c r="P43" s="24">
        <f t="shared" si="1"/>
        <v>29.151162790697676</v>
      </c>
      <c r="R43" s="25">
        <f t="shared" si="2"/>
        <v>-0.88032945736434343</v>
      </c>
      <c r="S43" s="26">
        <f t="shared" si="3"/>
        <v>-3.0198776758409873E-2</v>
      </c>
      <c r="U43" s="27" t="s">
        <v>257</v>
      </c>
      <c r="V43" s="28" t="s">
        <v>257</v>
      </c>
      <c r="W43" s="29"/>
      <c r="X43" s="34">
        <v>648</v>
      </c>
      <c r="Y43" s="40">
        <v>41.748400000000004</v>
      </c>
      <c r="Z43" s="24">
        <f t="shared" si="4"/>
        <v>15.521552921788619</v>
      </c>
      <c r="AA43" s="41">
        <v>8.891815804605141E-2</v>
      </c>
      <c r="AC43" s="34">
        <v>683</v>
      </c>
      <c r="AD43" s="42">
        <v>45.2836</v>
      </c>
      <c r="AE43" s="24">
        <f t="shared" si="5"/>
        <v>15.082723105053486</v>
      </c>
      <c r="AG43" s="43">
        <f t="shared" si="6"/>
        <v>2.9094866601913738E-2</v>
      </c>
      <c r="AI43" s="22">
        <v>1</v>
      </c>
      <c r="AJ43" s="44">
        <v>2</v>
      </c>
      <c r="AL43" s="91">
        <v>337538.57439999998</v>
      </c>
      <c r="AM43" s="91">
        <v>295985</v>
      </c>
      <c r="AN43" s="45">
        <v>0</v>
      </c>
      <c r="AO43" s="46">
        <v>0.80742981749291387</v>
      </c>
      <c r="AP43" s="47">
        <v>220054</v>
      </c>
      <c r="AQ43" s="48">
        <v>1.2311530521969922</v>
      </c>
      <c r="AR43" s="49">
        <v>0.56048675733715103</v>
      </c>
      <c r="AT43" s="170" t="s">
        <v>284</v>
      </c>
      <c r="AU43" s="170" t="s">
        <v>284</v>
      </c>
      <c r="AV43" s="170" t="s">
        <v>284</v>
      </c>
      <c r="AW43" s="170" t="s">
        <v>283</v>
      </c>
      <c r="AX43" s="170" t="s">
        <v>284</v>
      </c>
      <c r="AY43" s="170" t="s">
        <v>284</v>
      </c>
      <c r="BA43" s="17">
        <v>3</v>
      </c>
    </row>
    <row r="44" spans="2:53" x14ac:dyDescent="0.25">
      <c r="B44" s="34" t="s">
        <v>141</v>
      </c>
      <c r="C44" s="35" t="s">
        <v>60</v>
      </c>
      <c r="D44" s="35" t="s">
        <v>157</v>
      </c>
      <c r="E44" s="35" t="str">
        <f t="shared" si="0"/>
        <v>X125</v>
      </c>
      <c r="F44" s="36" t="s">
        <v>158</v>
      </c>
      <c r="G44" s="36" t="s">
        <v>63</v>
      </c>
      <c r="H44" s="36" t="s">
        <v>64</v>
      </c>
      <c r="I44" s="37" t="s">
        <v>53</v>
      </c>
      <c r="J44" s="38">
        <v>3083</v>
      </c>
      <c r="K44" s="22">
        <v>122</v>
      </c>
      <c r="L44" s="39">
        <f t="shared" si="7"/>
        <v>25.270491803278688</v>
      </c>
      <c r="N44" s="22">
        <v>3102</v>
      </c>
      <c r="O44" s="23">
        <v>117</v>
      </c>
      <c r="P44" s="24">
        <f t="shared" si="1"/>
        <v>26.512820512820515</v>
      </c>
      <c r="R44" s="25">
        <f t="shared" si="2"/>
        <v>-1.2423287095418267</v>
      </c>
      <c r="S44" s="26">
        <f t="shared" si="3"/>
        <v>-4.685765925738028E-2</v>
      </c>
      <c r="U44" s="27" t="s">
        <v>257</v>
      </c>
      <c r="V44" s="28" t="s">
        <v>257</v>
      </c>
      <c r="W44" s="29"/>
      <c r="X44" s="34">
        <v>582</v>
      </c>
      <c r="Y44" s="40">
        <v>40.19</v>
      </c>
      <c r="Z44" s="24">
        <f t="shared" si="4"/>
        <v>14.48121423239612</v>
      </c>
      <c r="AA44" s="41">
        <v>1.5932955141058747E-2</v>
      </c>
      <c r="AC44" s="34">
        <v>617</v>
      </c>
      <c r="AD44" s="42">
        <v>43.041699999999999</v>
      </c>
      <c r="AE44" s="24">
        <f t="shared" si="5"/>
        <v>14.334935655422532</v>
      </c>
      <c r="AG44" s="43">
        <f t="shared" si="6"/>
        <v>1.0204341372000103E-2</v>
      </c>
      <c r="AI44" s="22">
        <v>1</v>
      </c>
      <c r="AJ44" s="44">
        <v>1</v>
      </c>
      <c r="AL44" s="91">
        <v>304953.56430000003</v>
      </c>
      <c r="AM44" s="91">
        <v>267412</v>
      </c>
      <c r="AN44" s="45">
        <v>0</v>
      </c>
      <c r="AO44" s="46">
        <v>0.8143090715360386</v>
      </c>
      <c r="AP44" s="47">
        <v>0</v>
      </c>
      <c r="AQ44" s="48">
        <v>1.3061423464413389</v>
      </c>
      <c r="AR44" s="49">
        <v>0.75548589341692785</v>
      </c>
      <c r="AT44" s="170" t="s">
        <v>283</v>
      </c>
      <c r="AU44" s="170" t="s">
        <v>284</v>
      </c>
      <c r="AV44" s="170" t="s">
        <v>284</v>
      </c>
      <c r="AW44" s="170" t="s">
        <v>284</v>
      </c>
      <c r="AX44" s="170" t="s">
        <v>284</v>
      </c>
      <c r="AY44" s="170" t="s">
        <v>284</v>
      </c>
      <c r="BA44" s="17">
        <v>3</v>
      </c>
    </row>
    <row r="45" spans="2:53" x14ac:dyDescent="0.25">
      <c r="B45" s="34" t="s">
        <v>151</v>
      </c>
      <c r="C45" s="35" t="s">
        <v>41</v>
      </c>
      <c r="D45" s="35" t="s">
        <v>159</v>
      </c>
      <c r="E45" s="35" t="str">
        <f t="shared" si="0"/>
        <v>K540</v>
      </c>
      <c r="F45" s="36" t="s">
        <v>160</v>
      </c>
      <c r="G45" s="36" t="s">
        <v>51</v>
      </c>
      <c r="H45" s="36" t="s">
        <v>161</v>
      </c>
      <c r="I45" s="37" t="s">
        <v>46</v>
      </c>
      <c r="J45" s="38">
        <v>10677</v>
      </c>
      <c r="K45" s="22">
        <v>372</v>
      </c>
      <c r="L45" s="39">
        <f t="shared" si="7"/>
        <v>28.701612903225808</v>
      </c>
      <c r="N45" s="22">
        <v>10916</v>
      </c>
      <c r="O45" s="23">
        <v>378</v>
      </c>
      <c r="P45" s="24">
        <f t="shared" si="1"/>
        <v>28.87830687830688</v>
      </c>
      <c r="R45" s="25">
        <f t="shared" si="2"/>
        <v>-0.1766939750810721</v>
      </c>
      <c r="S45" s="26">
        <f t="shared" si="3"/>
        <v>-6.1185711415028265E-3</v>
      </c>
      <c r="U45" s="27" t="s">
        <v>257</v>
      </c>
      <c r="V45" s="28" t="s">
        <v>257</v>
      </c>
      <c r="W45" s="29"/>
      <c r="X45" s="34">
        <v>2538</v>
      </c>
      <c r="Y45" s="40">
        <v>121.91240000000001</v>
      </c>
      <c r="Z45" s="24">
        <f t="shared" si="4"/>
        <v>20.818226857973428</v>
      </c>
      <c r="AA45" s="41">
        <v>0.24471096367282241</v>
      </c>
      <c r="AC45" s="34">
        <v>2597</v>
      </c>
      <c r="AD45" s="42">
        <v>125.5844</v>
      </c>
      <c r="AE45" s="24">
        <f t="shared" si="5"/>
        <v>20.67932004293527</v>
      </c>
      <c r="AG45" s="43">
        <f t="shared" si="6"/>
        <v>6.717184837303769E-3</v>
      </c>
      <c r="AI45" s="22">
        <v>1</v>
      </c>
      <c r="AJ45" s="44">
        <v>1</v>
      </c>
      <c r="AL45" s="91">
        <v>986494.15990000009</v>
      </c>
      <c r="AM45" s="91">
        <v>865055</v>
      </c>
      <c r="AN45" s="45">
        <v>-4.2066209844805885E-2</v>
      </c>
      <c r="AO45" s="46">
        <v>0.82672430846064082</v>
      </c>
      <c r="AP45" s="47">
        <v>0</v>
      </c>
      <c r="AQ45" s="48">
        <v>0.83696553618014558</v>
      </c>
      <c r="AR45" s="49">
        <v>1.1710007880220645</v>
      </c>
      <c r="AT45" s="170" t="s">
        <v>284</v>
      </c>
      <c r="AU45" s="170" t="s">
        <v>283</v>
      </c>
      <c r="AV45" s="170" t="s">
        <v>284</v>
      </c>
      <c r="AW45" s="170" t="s">
        <v>284</v>
      </c>
      <c r="AX45" s="170" t="s">
        <v>283</v>
      </c>
      <c r="AY45" s="170" t="s">
        <v>283</v>
      </c>
      <c r="BA45" s="17">
        <v>3</v>
      </c>
    </row>
    <row r="46" spans="2:53" ht="12" x14ac:dyDescent="0.2">
      <c r="B46" s="34" t="s">
        <v>47</v>
      </c>
      <c r="C46" s="35" t="s">
        <v>48</v>
      </c>
      <c r="D46" s="35" t="s">
        <v>152</v>
      </c>
      <c r="E46" s="35" t="str">
        <f t="shared" si="0"/>
        <v>Q410</v>
      </c>
      <c r="F46" s="36" t="s">
        <v>162</v>
      </c>
      <c r="G46" s="36" t="s">
        <v>51</v>
      </c>
      <c r="H46" s="36" t="s">
        <v>75</v>
      </c>
      <c r="I46" s="37" t="s">
        <v>46</v>
      </c>
      <c r="J46" s="38">
        <v>3726</v>
      </c>
      <c r="K46" s="22">
        <v>126</v>
      </c>
      <c r="L46" s="39">
        <f t="shared" si="7"/>
        <v>29.571428571428573</v>
      </c>
      <c r="N46" s="22">
        <v>4244</v>
      </c>
      <c r="O46" s="23">
        <v>143</v>
      </c>
      <c r="P46" s="24">
        <f t="shared" si="1"/>
        <v>29.678321678321677</v>
      </c>
      <c r="R46" s="25">
        <f t="shared" si="2"/>
        <v>-0.10689310689310361</v>
      </c>
      <c r="S46" s="26">
        <f t="shared" si="3"/>
        <v>-3.6017234414971178E-3</v>
      </c>
      <c r="U46" s="27" t="s">
        <v>257</v>
      </c>
      <c r="V46" s="28" t="s">
        <v>257</v>
      </c>
      <c r="W46" s="29"/>
      <c r="X46" s="34">
        <v>936</v>
      </c>
      <c r="Y46" s="40">
        <v>45.932699999999997</v>
      </c>
      <c r="Z46" s="24">
        <f t="shared" si="4"/>
        <v>20.377639459470053</v>
      </c>
      <c r="AA46" s="41">
        <v>0.2183684721093202</v>
      </c>
      <c r="AC46" s="34">
        <v>1239</v>
      </c>
      <c r="AD46" s="42">
        <v>62.237699999999997</v>
      </c>
      <c r="AE46" s="24">
        <f t="shared" si="5"/>
        <v>19.907547997435639</v>
      </c>
      <c r="AG46" s="43">
        <f t="shared" si="6"/>
        <v>2.3613729932735472E-2</v>
      </c>
      <c r="AI46" s="22">
        <v>1</v>
      </c>
      <c r="AJ46" s="44">
        <v>1</v>
      </c>
      <c r="AL46" s="91">
        <v>607416.67200000002</v>
      </c>
      <c r="AM46" s="91">
        <v>532635</v>
      </c>
      <c r="AN46" s="45">
        <v>0</v>
      </c>
      <c r="AO46" s="46">
        <v>0.8172861788816943</v>
      </c>
      <c r="AP46" s="47">
        <v>0</v>
      </c>
      <c r="AQ46" s="48">
        <v>0.85092071137458303</v>
      </c>
      <c r="AR46" s="49">
        <v>0.59118773946360148</v>
      </c>
      <c r="AT46" s="171" t="s">
        <v>284</v>
      </c>
      <c r="AU46" s="171" t="s">
        <v>284</v>
      </c>
      <c r="AV46" s="171" t="s">
        <v>284</v>
      </c>
      <c r="AW46" s="171" t="s">
        <v>284</v>
      </c>
      <c r="AX46" s="171" t="s">
        <v>284</v>
      </c>
      <c r="AY46" s="171" t="s">
        <v>283</v>
      </c>
      <c r="AZ46" s="17"/>
      <c r="BA46" s="17">
        <v>3</v>
      </c>
    </row>
    <row r="47" spans="2:53" x14ac:dyDescent="0.25">
      <c r="B47" s="78"/>
      <c r="C47" s="78"/>
      <c r="D47" s="78"/>
      <c r="E47" s="78"/>
      <c r="F47" s="78"/>
      <c r="G47" s="78"/>
      <c r="H47" s="78"/>
      <c r="I47" s="98"/>
      <c r="J47" s="78"/>
      <c r="K47" s="78"/>
      <c r="L47" s="99"/>
      <c r="M47" s="78"/>
      <c r="N47" s="78"/>
      <c r="O47" s="78"/>
      <c r="P47" s="99"/>
      <c r="Q47" s="78"/>
      <c r="R47" s="100"/>
      <c r="S47" s="101"/>
      <c r="T47" s="78"/>
      <c r="U47" s="2"/>
      <c r="V47" s="2"/>
      <c r="W47" s="102"/>
      <c r="X47" s="103"/>
      <c r="Y47" s="103"/>
      <c r="Z47" s="103"/>
      <c r="AA47" s="103"/>
      <c r="AB47" s="104"/>
      <c r="AC47" s="103"/>
      <c r="AD47" s="103"/>
      <c r="AE47" s="103"/>
      <c r="AF47" s="104"/>
      <c r="AG47" s="103"/>
      <c r="AH47" s="104"/>
      <c r="AI47" s="2"/>
      <c r="AJ47" s="2"/>
      <c r="AK47" s="102"/>
      <c r="AL47" s="102"/>
      <c r="AM47" s="102"/>
      <c r="AN47" s="103"/>
      <c r="AO47" s="103"/>
      <c r="AP47" s="103"/>
      <c r="AQ47" s="103"/>
      <c r="AR47" s="103"/>
      <c r="AT47" s="167"/>
      <c r="AU47" s="167"/>
      <c r="AV47" s="167"/>
      <c r="AW47" s="167"/>
      <c r="AX47" s="167"/>
      <c r="AY47" s="167"/>
    </row>
    <row r="48" spans="2:53" ht="15.75" thickBot="1" x14ac:dyDescent="0.3">
      <c r="B48" s="94" t="s">
        <v>261</v>
      </c>
      <c r="C48" s="95"/>
      <c r="D48" s="95"/>
      <c r="E48" s="95"/>
      <c r="F48" s="95"/>
      <c r="G48" s="95"/>
      <c r="H48" s="95"/>
      <c r="I48" s="95"/>
      <c r="J48" s="95"/>
      <c r="K48" s="95"/>
      <c r="L48" s="105"/>
      <c r="M48" s="95"/>
      <c r="N48" s="95"/>
      <c r="O48" s="95"/>
      <c r="P48" s="105"/>
      <c r="Q48" s="95"/>
      <c r="R48" s="106"/>
      <c r="S48" s="107"/>
      <c r="T48" s="95"/>
      <c r="U48" s="6">
        <f>COUNTA($U$49:$U$60)</f>
        <v>12</v>
      </c>
      <c r="V48" s="6" t="s">
        <v>0</v>
      </c>
      <c r="W48" s="96"/>
      <c r="X48" s="108"/>
      <c r="Y48" s="108"/>
      <c r="Z48" s="108"/>
      <c r="AA48" s="108"/>
      <c r="AB48" s="97"/>
      <c r="AC48" s="108"/>
      <c r="AD48" s="108"/>
      <c r="AE48" s="108"/>
      <c r="AF48" s="97"/>
      <c r="AG48" s="108"/>
      <c r="AH48" s="97"/>
      <c r="AI48" s="109"/>
      <c r="AJ48" s="6"/>
      <c r="AK48" s="96"/>
      <c r="AL48" s="96"/>
      <c r="AM48" s="96"/>
      <c r="AN48" s="108"/>
      <c r="AO48" s="108"/>
      <c r="AP48" s="108"/>
      <c r="AQ48" s="108"/>
      <c r="AR48" s="108"/>
      <c r="AS48" s="96"/>
      <c r="AT48" s="172"/>
      <c r="AU48" s="172"/>
      <c r="AV48" s="172"/>
      <c r="AW48" s="172"/>
      <c r="AX48" s="172"/>
      <c r="AY48" s="172"/>
    </row>
    <row r="49" spans="2:53" x14ac:dyDescent="0.25">
      <c r="B49" s="34" t="s">
        <v>163</v>
      </c>
      <c r="C49" s="35" t="s">
        <v>41</v>
      </c>
      <c r="D49" s="35" t="s">
        <v>164</v>
      </c>
      <c r="E49" s="35" t="str">
        <f t="shared" si="0"/>
        <v>K605</v>
      </c>
      <c r="F49" s="36" t="s">
        <v>165</v>
      </c>
      <c r="G49" s="36" t="s">
        <v>51</v>
      </c>
      <c r="H49" s="36" t="s">
        <v>154</v>
      </c>
      <c r="I49" s="37" t="s">
        <v>46</v>
      </c>
      <c r="J49" s="38">
        <v>3972</v>
      </c>
      <c r="K49" s="22">
        <v>141</v>
      </c>
      <c r="L49" s="39">
        <f t="shared" si="7"/>
        <v>28.170212765957448</v>
      </c>
      <c r="N49" s="22">
        <v>3106</v>
      </c>
      <c r="O49" s="23">
        <v>110</v>
      </c>
      <c r="P49" s="24">
        <f t="shared" si="1"/>
        <v>28.236363636363638</v>
      </c>
      <c r="R49" s="25">
        <f t="shared" si="2"/>
        <v>-6.6150870406190165E-2</v>
      </c>
      <c r="S49" s="26">
        <f t="shared" si="3"/>
        <v>-2.3427545861818277E-3</v>
      </c>
      <c r="U49" s="86" t="s">
        <v>257</v>
      </c>
      <c r="V49" s="87" t="s">
        <v>257</v>
      </c>
      <c r="W49" s="29"/>
      <c r="X49" s="34">
        <v>864</v>
      </c>
      <c r="Y49" s="40">
        <v>53.040300000000002</v>
      </c>
      <c r="Z49" s="24">
        <f t="shared" si="4"/>
        <v>16.289500624996464</v>
      </c>
      <c r="AA49" s="41">
        <v>-2.6059224014904903E-2</v>
      </c>
      <c r="AC49" s="34">
        <v>883</v>
      </c>
      <c r="AD49" s="42">
        <v>63.4086</v>
      </c>
      <c r="AE49" s="24">
        <f t="shared" si="5"/>
        <v>13.925555839428721</v>
      </c>
      <c r="AG49" s="43">
        <f t="shared" si="6"/>
        <v>0.16975586560605982</v>
      </c>
      <c r="AI49" s="22" t="s">
        <v>257</v>
      </c>
      <c r="AJ49" s="44" t="s">
        <v>257</v>
      </c>
      <c r="AL49" s="91">
        <v>194023.4423</v>
      </c>
      <c r="AM49" s="91">
        <v>170144</v>
      </c>
      <c r="AN49" s="45">
        <v>-7.0382549167870567E-2</v>
      </c>
      <c r="AO49" s="46">
        <v>0.99014267564164149</v>
      </c>
      <c r="AP49" s="47">
        <v>0</v>
      </c>
      <c r="AQ49" s="48">
        <v>0.89837906504065035</v>
      </c>
      <c r="AR49" s="49">
        <v>0.61584956346541297</v>
      </c>
      <c r="AT49" s="169" t="s">
        <v>284</v>
      </c>
      <c r="AU49" s="169" t="s">
        <v>283</v>
      </c>
      <c r="AV49" s="169" t="s">
        <v>284</v>
      </c>
      <c r="AW49" s="169" t="s">
        <v>284</v>
      </c>
      <c r="AX49" s="169" t="s">
        <v>284</v>
      </c>
      <c r="AY49" s="169" t="s">
        <v>283</v>
      </c>
      <c r="BA49" s="17">
        <v>4</v>
      </c>
    </row>
    <row r="50" spans="2:53" x14ac:dyDescent="0.25">
      <c r="B50" s="34" t="s">
        <v>166</v>
      </c>
      <c r="C50" s="35" t="s">
        <v>113</v>
      </c>
      <c r="D50" s="35" t="s">
        <v>167</v>
      </c>
      <c r="E50" s="35" t="str">
        <f t="shared" si="0"/>
        <v>M520</v>
      </c>
      <c r="F50" s="36" t="s">
        <v>168</v>
      </c>
      <c r="G50" s="36" t="s">
        <v>51</v>
      </c>
      <c r="H50" s="36" t="s">
        <v>154</v>
      </c>
      <c r="I50" s="37" t="s">
        <v>46</v>
      </c>
      <c r="J50" s="38">
        <v>11025</v>
      </c>
      <c r="K50" s="22">
        <v>397</v>
      </c>
      <c r="L50" s="39">
        <f t="shared" si="7"/>
        <v>27.770780856423173</v>
      </c>
      <c r="N50" s="22">
        <v>11014</v>
      </c>
      <c r="O50" s="23">
        <v>380</v>
      </c>
      <c r="P50" s="24">
        <f t="shared" si="1"/>
        <v>28.984210526315788</v>
      </c>
      <c r="R50" s="25">
        <f t="shared" si="2"/>
        <v>-1.2134296698926157</v>
      </c>
      <c r="S50" s="26">
        <f t="shared" si="3"/>
        <v>-4.186519652798204E-2</v>
      </c>
      <c r="U50" s="27" t="s">
        <v>257</v>
      </c>
      <c r="V50" s="28" t="s">
        <v>257</v>
      </c>
      <c r="W50" s="29"/>
      <c r="X50" s="34">
        <v>2263</v>
      </c>
      <c r="Y50" s="40">
        <v>135.91050000000001</v>
      </c>
      <c r="Z50" s="24">
        <f t="shared" si="4"/>
        <v>16.650663488104303</v>
      </c>
      <c r="AA50" s="41">
        <v>-4.4654841422115954E-3</v>
      </c>
      <c r="AC50" s="34">
        <v>2383</v>
      </c>
      <c r="AD50" s="42">
        <v>147.25309999999999</v>
      </c>
      <c r="AE50" s="24">
        <f t="shared" si="5"/>
        <v>16.183020934703585</v>
      </c>
      <c r="AG50" s="43">
        <f t="shared" si="6"/>
        <v>2.8897111070151693E-2</v>
      </c>
      <c r="AI50" s="22" t="s">
        <v>257</v>
      </c>
      <c r="AJ50" s="44" t="s">
        <v>257</v>
      </c>
      <c r="AL50" s="47">
        <v>657955.92749999987</v>
      </c>
      <c r="AM50" s="47">
        <v>576961</v>
      </c>
      <c r="AN50" s="45">
        <v>-3.5263947493567004E-2</v>
      </c>
      <c r="AO50" s="46">
        <v>0.88138525664088552</v>
      </c>
      <c r="AP50" s="47">
        <v>639839</v>
      </c>
      <c r="AQ50" s="48">
        <v>1.1774278783678422</v>
      </c>
      <c r="AR50" s="49">
        <v>1.296086751532296</v>
      </c>
      <c r="AT50" s="170" t="s">
        <v>284</v>
      </c>
      <c r="AU50" s="170" t="s">
        <v>284</v>
      </c>
      <c r="AV50" s="170" t="s">
        <v>284</v>
      </c>
      <c r="AW50" s="170" t="s">
        <v>283</v>
      </c>
      <c r="AX50" s="170" t="s">
        <v>284</v>
      </c>
      <c r="AY50" s="170" t="s">
        <v>284</v>
      </c>
      <c r="BA50" s="17">
        <v>4</v>
      </c>
    </row>
    <row r="51" spans="2:53" x14ac:dyDescent="0.25">
      <c r="B51" s="34" t="s">
        <v>97</v>
      </c>
      <c r="C51" s="35" t="s">
        <v>60</v>
      </c>
      <c r="D51" s="35" t="s">
        <v>169</v>
      </c>
      <c r="E51" s="35" t="str">
        <f t="shared" si="0"/>
        <v>X279</v>
      </c>
      <c r="F51" s="36" t="s">
        <v>170</v>
      </c>
      <c r="G51" s="36" t="s">
        <v>86</v>
      </c>
      <c r="H51" s="36" t="s">
        <v>146</v>
      </c>
      <c r="I51" s="37" t="s">
        <v>53</v>
      </c>
      <c r="J51" s="38">
        <v>2547</v>
      </c>
      <c r="K51" s="22">
        <v>96</v>
      </c>
      <c r="L51" s="39">
        <f t="shared" si="7"/>
        <v>26.53125</v>
      </c>
      <c r="N51" s="22">
        <v>2143</v>
      </c>
      <c r="O51" s="23">
        <v>80</v>
      </c>
      <c r="P51" s="24">
        <f t="shared" si="1"/>
        <v>26.787500000000001</v>
      </c>
      <c r="R51" s="25">
        <f t="shared" si="2"/>
        <v>-0.25625000000000142</v>
      </c>
      <c r="S51" s="26">
        <f t="shared" si="3"/>
        <v>-9.5660289314046798E-3</v>
      </c>
      <c r="U51" s="27" t="s">
        <v>257</v>
      </c>
      <c r="V51" s="28" t="s">
        <v>257</v>
      </c>
      <c r="W51" s="29"/>
      <c r="X51" s="34">
        <v>918</v>
      </c>
      <c r="Y51" s="40">
        <v>64.64</v>
      </c>
      <c r="Z51" s="24">
        <f t="shared" si="4"/>
        <v>14.201732673267326</v>
      </c>
      <c r="AA51" s="41">
        <v>-3.6741386921331776E-3</v>
      </c>
      <c r="AC51" s="34">
        <v>865</v>
      </c>
      <c r="AD51" s="42">
        <v>64.022199999999998</v>
      </c>
      <c r="AE51" s="24">
        <f t="shared" si="5"/>
        <v>13.510938393244844</v>
      </c>
      <c r="AG51" s="43">
        <f t="shared" si="6"/>
        <v>5.1128519716133303E-2</v>
      </c>
      <c r="AI51" s="22" t="s">
        <v>257</v>
      </c>
      <c r="AJ51" s="44" t="s">
        <v>257</v>
      </c>
      <c r="AL51" s="47">
        <v>488684.19790000009</v>
      </c>
      <c r="AM51" s="47">
        <v>379217</v>
      </c>
      <c r="AN51" s="45">
        <v>-1.9059462159924365E-2</v>
      </c>
      <c r="AO51" s="46">
        <v>0.82912269211573419</v>
      </c>
      <c r="AP51" s="47">
        <v>0</v>
      </c>
      <c r="AQ51" s="48">
        <v>1.6023797719385224</v>
      </c>
      <c r="AR51" s="49">
        <v>1.0443243243243243</v>
      </c>
      <c r="AT51" s="170" t="s">
        <v>283</v>
      </c>
      <c r="AU51" s="170" t="s">
        <v>283</v>
      </c>
      <c r="AV51" s="170" t="s">
        <v>283</v>
      </c>
      <c r="AW51" s="170" t="s">
        <v>284</v>
      </c>
      <c r="AX51" s="170" t="s">
        <v>284</v>
      </c>
      <c r="AY51" s="170" t="s">
        <v>283</v>
      </c>
      <c r="BA51" s="17">
        <v>4</v>
      </c>
    </row>
    <row r="52" spans="2:53" x14ac:dyDescent="0.25">
      <c r="B52" s="34" t="s">
        <v>65</v>
      </c>
      <c r="C52" s="35" t="s">
        <v>41</v>
      </c>
      <c r="D52" s="35" t="s">
        <v>171</v>
      </c>
      <c r="E52" s="35" t="str">
        <f t="shared" si="0"/>
        <v>K587</v>
      </c>
      <c r="F52" s="36" t="s">
        <v>172</v>
      </c>
      <c r="G52" s="36" t="s">
        <v>63</v>
      </c>
      <c r="H52" s="36" t="s">
        <v>164</v>
      </c>
      <c r="I52" s="37" t="s">
        <v>53</v>
      </c>
      <c r="J52" s="38">
        <v>2393</v>
      </c>
      <c r="K52" s="22">
        <v>83</v>
      </c>
      <c r="L52" s="39">
        <f t="shared" si="7"/>
        <v>28.831325301204821</v>
      </c>
      <c r="N52" s="22">
        <v>1134</v>
      </c>
      <c r="O52" s="23">
        <v>39</v>
      </c>
      <c r="P52" s="24">
        <f t="shared" si="1"/>
        <v>29.076923076923077</v>
      </c>
      <c r="R52" s="25">
        <f t="shared" si="2"/>
        <v>-0.24559777571825592</v>
      </c>
      <c r="S52" s="26">
        <f t="shared" si="3"/>
        <v>-8.4464843500987596E-3</v>
      </c>
      <c r="U52" s="27" t="s">
        <v>257</v>
      </c>
      <c r="V52" s="28" t="s">
        <v>257</v>
      </c>
      <c r="W52" s="29"/>
      <c r="X52" s="34">
        <v>343</v>
      </c>
      <c r="Y52" s="40">
        <v>26</v>
      </c>
      <c r="Z52" s="24">
        <f t="shared" si="4"/>
        <v>13.192307692307692</v>
      </c>
      <c r="AA52" s="41">
        <v>-7.4490583186501036E-2</v>
      </c>
      <c r="AC52" s="34">
        <v>309</v>
      </c>
      <c r="AD52" s="42">
        <v>27.006599999999999</v>
      </c>
      <c r="AE52" s="24">
        <f t="shared" si="5"/>
        <v>11.441647597254006</v>
      </c>
      <c r="AG52" s="43">
        <f t="shared" si="6"/>
        <v>0.15300769230769218</v>
      </c>
      <c r="AI52" s="22" t="s">
        <v>257</v>
      </c>
      <c r="AJ52" s="44" t="s">
        <v>257</v>
      </c>
      <c r="AL52" s="47">
        <v>182023.5368</v>
      </c>
      <c r="AM52" s="47">
        <v>159616</v>
      </c>
      <c r="AN52" s="45">
        <v>-5.6649010066408038E-2</v>
      </c>
      <c r="AO52" s="46">
        <v>0.83656855302785504</v>
      </c>
      <c r="AP52" s="47">
        <v>0</v>
      </c>
      <c r="AQ52" s="48">
        <v>1.7229953611663353</v>
      </c>
      <c r="AR52" s="49">
        <v>0.47837837837837838</v>
      </c>
      <c r="AT52" s="170" t="s">
        <v>284</v>
      </c>
      <c r="AU52" s="170" t="s">
        <v>283</v>
      </c>
      <c r="AV52" s="170" t="s">
        <v>283</v>
      </c>
      <c r="AW52" s="170" t="s">
        <v>284</v>
      </c>
      <c r="AX52" s="170" t="s">
        <v>284</v>
      </c>
      <c r="AY52" s="170" t="s">
        <v>284</v>
      </c>
      <c r="BA52" s="17">
        <v>4</v>
      </c>
    </row>
    <row r="53" spans="2:53" x14ac:dyDescent="0.25">
      <c r="B53" s="34" t="s">
        <v>47</v>
      </c>
      <c r="C53" s="35" t="s">
        <v>48</v>
      </c>
      <c r="D53" s="35" t="s">
        <v>173</v>
      </c>
      <c r="E53" s="35" t="str">
        <f t="shared" si="0"/>
        <v>Q480</v>
      </c>
      <c r="F53" s="36" t="s">
        <v>174</v>
      </c>
      <c r="G53" s="36" t="s">
        <v>51</v>
      </c>
      <c r="H53" s="36" t="s">
        <v>75</v>
      </c>
      <c r="I53" s="37" t="s">
        <v>46</v>
      </c>
      <c r="J53" s="38">
        <v>15068</v>
      </c>
      <c r="K53" s="22">
        <v>537</v>
      </c>
      <c r="L53" s="39">
        <f t="shared" si="7"/>
        <v>28.059590316573559</v>
      </c>
      <c r="N53" s="22">
        <v>14984</v>
      </c>
      <c r="O53" s="23">
        <v>532</v>
      </c>
      <c r="P53" s="24">
        <f t="shared" si="1"/>
        <v>28.165413533834588</v>
      </c>
      <c r="R53" s="25">
        <f t="shared" si="2"/>
        <v>-0.10582321726102961</v>
      </c>
      <c r="S53" s="26">
        <f t="shared" si="3"/>
        <v>-3.7572044569452734E-3</v>
      </c>
      <c r="U53" s="27" t="s">
        <v>257</v>
      </c>
      <c r="V53" s="28" t="s">
        <v>257</v>
      </c>
      <c r="W53" s="29"/>
      <c r="X53" s="34">
        <v>3057</v>
      </c>
      <c r="Y53" s="40">
        <v>185.13139999999999</v>
      </c>
      <c r="Z53" s="24">
        <f t="shared" si="4"/>
        <v>16.512595918358528</v>
      </c>
      <c r="AA53" s="41">
        <v>-1.2720472377408365E-2</v>
      </c>
      <c r="AC53" s="34">
        <v>2964</v>
      </c>
      <c r="AD53" s="42">
        <v>182.32409999999999</v>
      </c>
      <c r="AE53" s="24">
        <f t="shared" si="5"/>
        <v>16.256764739274733</v>
      </c>
      <c r="AG53" s="43">
        <f t="shared" si="6"/>
        <v>1.5736906031846187E-2</v>
      </c>
      <c r="AI53" s="22" t="s">
        <v>257</v>
      </c>
      <c r="AJ53" s="44" t="s">
        <v>257</v>
      </c>
      <c r="AL53" s="47">
        <v>995816.92120000033</v>
      </c>
      <c r="AM53" s="47">
        <v>873230</v>
      </c>
      <c r="AN53" s="45">
        <v>-6.5545692171052094E-3</v>
      </c>
      <c r="AO53" s="46">
        <v>0.82896774118509176</v>
      </c>
      <c r="AP53" s="47">
        <v>0</v>
      </c>
      <c r="AQ53" s="48">
        <v>1.1456859954205088</v>
      </c>
      <c r="AR53" s="49">
        <v>1.1586919104991393</v>
      </c>
      <c r="AT53" s="170" t="s">
        <v>283</v>
      </c>
      <c r="AU53" s="170" t="s">
        <v>284</v>
      </c>
      <c r="AV53" s="170" t="s">
        <v>284</v>
      </c>
      <c r="AW53" s="170" t="s">
        <v>284</v>
      </c>
      <c r="AX53" s="170" t="s">
        <v>284</v>
      </c>
      <c r="AY53" s="170" t="s">
        <v>283</v>
      </c>
      <c r="BA53" s="17">
        <v>4</v>
      </c>
    </row>
    <row r="54" spans="2:53" x14ac:dyDescent="0.25">
      <c r="B54" s="34" t="s">
        <v>175</v>
      </c>
      <c r="C54" s="35" t="s">
        <v>113</v>
      </c>
      <c r="D54" s="35" t="s">
        <v>176</v>
      </c>
      <c r="E54" s="35" t="str">
        <f t="shared" si="0"/>
        <v>M140</v>
      </c>
      <c r="F54" s="36" t="s">
        <v>177</v>
      </c>
      <c r="G54" s="36" t="s">
        <v>44</v>
      </c>
      <c r="H54" s="36" t="s">
        <v>71</v>
      </c>
      <c r="I54" s="37" t="s">
        <v>53</v>
      </c>
      <c r="J54" s="38">
        <v>1029</v>
      </c>
      <c r="K54" s="22">
        <v>42</v>
      </c>
      <c r="L54" s="39">
        <f t="shared" si="7"/>
        <v>24.5</v>
      </c>
      <c r="N54" s="22">
        <v>730</v>
      </c>
      <c r="O54" s="23">
        <v>27</v>
      </c>
      <c r="P54" s="24">
        <f t="shared" si="1"/>
        <v>27.037037037037038</v>
      </c>
      <c r="R54" s="25">
        <f t="shared" si="2"/>
        <v>-2.5370370370370381</v>
      </c>
      <c r="S54" s="26">
        <f t="shared" si="3"/>
        <v>-9.3835616438356251E-2</v>
      </c>
      <c r="U54" s="27" t="s">
        <v>257</v>
      </c>
      <c r="V54" s="28" t="s">
        <v>257</v>
      </c>
      <c r="W54" s="29"/>
      <c r="X54" s="34">
        <v>356</v>
      </c>
      <c r="Y54" s="40">
        <v>30.000000000000004</v>
      </c>
      <c r="Z54" s="24">
        <f t="shared" si="4"/>
        <v>11.866666666666665</v>
      </c>
      <c r="AA54" s="50">
        <v>-0.16749123789837261</v>
      </c>
      <c r="AC54" s="34">
        <v>372</v>
      </c>
      <c r="AD54" s="40">
        <v>32.676499999999997</v>
      </c>
      <c r="AE54" s="24">
        <f t="shared" si="5"/>
        <v>11.384328186923325</v>
      </c>
      <c r="AG54" s="51">
        <f t="shared" si="6"/>
        <v>4.2368637992831415E-2</v>
      </c>
      <c r="AI54" s="22" t="s">
        <v>257</v>
      </c>
      <c r="AJ54" s="44" t="s">
        <v>257</v>
      </c>
      <c r="AL54" s="47">
        <v>174756.72880000001</v>
      </c>
      <c r="AM54" s="47">
        <v>153244</v>
      </c>
      <c r="AN54" s="45">
        <v>-7.0382657097839585E-2</v>
      </c>
      <c r="AO54" s="46">
        <v>0.8306486631633645</v>
      </c>
      <c r="AP54" s="47">
        <v>0</v>
      </c>
      <c r="AQ54" s="48">
        <v>1.8450184501845019</v>
      </c>
      <c r="AR54" s="52">
        <v>0.68709677419354842</v>
      </c>
      <c r="AT54" s="170" t="s">
        <v>284</v>
      </c>
      <c r="AU54" s="170" t="s">
        <v>283</v>
      </c>
      <c r="AV54" s="170" t="s">
        <v>283</v>
      </c>
      <c r="AW54" s="170" t="s">
        <v>284</v>
      </c>
      <c r="AX54" s="170" t="s">
        <v>284</v>
      </c>
      <c r="AY54" s="170" t="s">
        <v>283</v>
      </c>
      <c r="BA54" s="17">
        <v>4</v>
      </c>
    </row>
    <row r="55" spans="2:53" x14ac:dyDescent="0.25">
      <c r="B55" s="34" t="s">
        <v>120</v>
      </c>
      <c r="C55" s="35" t="s">
        <v>113</v>
      </c>
      <c r="D55" s="35" t="s">
        <v>178</v>
      </c>
      <c r="E55" s="35" t="str">
        <f t="shared" si="0"/>
        <v>M143</v>
      </c>
      <c r="F55" s="36" t="s">
        <v>179</v>
      </c>
      <c r="G55" s="36" t="s">
        <v>63</v>
      </c>
      <c r="H55" s="36" t="s">
        <v>116</v>
      </c>
      <c r="I55" s="37" t="s">
        <v>53</v>
      </c>
      <c r="J55" s="38">
        <v>3085</v>
      </c>
      <c r="K55" s="22">
        <v>106</v>
      </c>
      <c r="L55" s="39">
        <f t="shared" si="7"/>
        <v>29.10377358490566</v>
      </c>
      <c r="N55" s="22">
        <v>2709</v>
      </c>
      <c r="O55" s="23">
        <v>94</v>
      </c>
      <c r="P55" s="24">
        <f t="shared" si="1"/>
        <v>28.819148936170212</v>
      </c>
      <c r="R55" s="25">
        <f t="shared" si="2"/>
        <v>0.28462464873544846</v>
      </c>
      <c r="S55" s="26">
        <f t="shared" si="3"/>
        <v>9.8762336585944688E-3</v>
      </c>
      <c r="U55" s="27" t="s">
        <v>257</v>
      </c>
      <c r="V55" s="28" t="s">
        <v>257</v>
      </c>
      <c r="W55" s="29"/>
      <c r="X55" s="34">
        <v>620</v>
      </c>
      <c r="Y55" s="40">
        <v>44.0672</v>
      </c>
      <c r="Z55" s="24">
        <f t="shared" si="4"/>
        <v>14.069421247549197</v>
      </c>
      <c r="AA55" s="41">
        <v>-1.2956477560377655E-2</v>
      </c>
      <c r="AC55" s="34">
        <v>687</v>
      </c>
      <c r="AD55" s="42">
        <v>48.911700000000003</v>
      </c>
      <c r="AE55" s="24">
        <f t="shared" si="5"/>
        <v>14.045719122418561</v>
      </c>
      <c r="AG55" s="43">
        <f t="shared" si="6"/>
        <v>1.6874981568444358E-3</v>
      </c>
      <c r="AI55" s="22" t="s">
        <v>257</v>
      </c>
      <c r="AJ55" s="44" t="s">
        <v>257</v>
      </c>
      <c r="AL55" s="47">
        <v>422825.55260000005</v>
      </c>
      <c r="AM55" s="47">
        <v>356367</v>
      </c>
      <c r="AN55" s="45">
        <v>-4.788385296266579E-3</v>
      </c>
      <c r="AO55" s="46">
        <v>0.82924627444626298</v>
      </c>
      <c r="AP55" s="47">
        <v>0</v>
      </c>
      <c r="AQ55" s="48">
        <v>1.264845005740528</v>
      </c>
      <c r="AR55" s="49">
        <v>0.66347992351816443</v>
      </c>
      <c r="AT55" s="170" t="s">
        <v>284</v>
      </c>
      <c r="AU55" s="170" t="s">
        <v>283</v>
      </c>
      <c r="AV55" s="170" t="s">
        <v>284</v>
      </c>
      <c r="AW55" s="170" t="s">
        <v>284</v>
      </c>
      <c r="AX55" s="170" t="s">
        <v>284</v>
      </c>
      <c r="AY55" s="170" t="s">
        <v>283</v>
      </c>
      <c r="BA55" s="17">
        <v>4</v>
      </c>
    </row>
    <row r="56" spans="2:53" x14ac:dyDescent="0.25">
      <c r="B56" s="34" t="s">
        <v>147</v>
      </c>
      <c r="C56" s="35" t="s">
        <v>41</v>
      </c>
      <c r="D56" s="35" t="s">
        <v>180</v>
      </c>
      <c r="E56" s="35" t="str">
        <f t="shared" si="0"/>
        <v>K477</v>
      </c>
      <c r="F56" s="36" t="s">
        <v>181</v>
      </c>
      <c r="G56" s="36" t="s">
        <v>51</v>
      </c>
      <c r="H56" s="36" t="s">
        <v>161</v>
      </c>
      <c r="I56" s="37" t="s">
        <v>46</v>
      </c>
      <c r="J56" s="38">
        <v>4051</v>
      </c>
      <c r="K56" s="22">
        <v>143</v>
      </c>
      <c r="L56" s="39">
        <f t="shared" si="7"/>
        <v>28.32867132867133</v>
      </c>
      <c r="N56" s="22">
        <v>3801</v>
      </c>
      <c r="O56" s="23">
        <v>130</v>
      </c>
      <c r="P56" s="24">
        <f t="shared" si="1"/>
        <v>29.238461538461539</v>
      </c>
      <c r="R56" s="25">
        <f t="shared" si="2"/>
        <v>-0.9097902097902093</v>
      </c>
      <c r="S56" s="26">
        <f t="shared" si="3"/>
        <v>-3.1116213436655382E-2</v>
      </c>
      <c r="U56" s="27" t="s">
        <v>257</v>
      </c>
      <c r="V56" s="28" t="s">
        <v>257</v>
      </c>
      <c r="W56" s="29"/>
      <c r="X56" s="34">
        <v>806</v>
      </c>
      <c r="Y56" s="40">
        <v>48.736700000000006</v>
      </c>
      <c r="Z56" s="24">
        <f t="shared" si="4"/>
        <v>16.537845196740854</v>
      </c>
      <c r="AA56" s="41">
        <v>-1.1210831146110545E-2</v>
      </c>
      <c r="AC56" s="34">
        <v>819</v>
      </c>
      <c r="AD56" s="42">
        <v>49.959400000000002</v>
      </c>
      <c r="AE56" s="24">
        <f t="shared" si="5"/>
        <v>16.39331136883149</v>
      </c>
      <c r="AG56" s="43">
        <f t="shared" si="6"/>
        <v>8.8166340928632625E-3</v>
      </c>
      <c r="AI56" s="22" t="s">
        <v>257</v>
      </c>
      <c r="AJ56" s="44" t="s">
        <v>257</v>
      </c>
      <c r="AL56" s="47">
        <v>187010.88070000001</v>
      </c>
      <c r="AM56" s="47">
        <v>163990</v>
      </c>
      <c r="AN56" s="45">
        <v>-2.1579466568550844E-2</v>
      </c>
      <c r="AO56" s="46">
        <v>0.82831314038525339</v>
      </c>
      <c r="AP56" s="47">
        <v>0</v>
      </c>
      <c r="AQ56" s="48">
        <v>1.0546786409867994</v>
      </c>
      <c r="AR56" s="49">
        <v>0.74528301886792447</v>
      </c>
      <c r="AT56" s="170" t="s">
        <v>284</v>
      </c>
      <c r="AU56" s="170" t="s">
        <v>283</v>
      </c>
      <c r="AV56" s="170" t="s">
        <v>284</v>
      </c>
      <c r="AW56" s="170" t="s">
        <v>284</v>
      </c>
      <c r="AX56" s="170" t="s">
        <v>284</v>
      </c>
      <c r="AY56" s="170" t="s">
        <v>284</v>
      </c>
      <c r="BA56" s="17">
        <v>4</v>
      </c>
    </row>
    <row r="57" spans="2:53" x14ac:dyDescent="0.25">
      <c r="B57" s="34" t="s">
        <v>182</v>
      </c>
      <c r="C57" s="35" t="s">
        <v>41</v>
      </c>
      <c r="D57" s="35" t="s">
        <v>183</v>
      </c>
      <c r="E57" s="35" t="str">
        <f t="shared" si="0"/>
        <v>K519</v>
      </c>
      <c r="F57" s="36" t="s">
        <v>184</v>
      </c>
      <c r="G57" s="36" t="s">
        <v>51</v>
      </c>
      <c r="H57" s="36" t="s">
        <v>154</v>
      </c>
      <c r="I57" s="37" t="s">
        <v>46</v>
      </c>
      <c r="J57" s="38">
        <v>3206</v>
      </c>
      <c r="K57" s="22">
        <v>119</v>
      </c>
      <c r="L57" s="39">
        <f t="shared" si="7"/>
        <v>26.941176470588236</v>
      </c>
      <c r="N57" s="22">
        <v>2897</v>
      </c>
      <c r="O57" s="23">
        <v>103</v>
      </c>
      <c r="P57" s="24">
        <f t="shared" si="1"/>
        <v>28.126213592233011</v>
      </c>
      <c r="R57" s="25">
        <f t="shared" si="2"/>
        <v>-1.1850371216447755</v>
      </c>
      <c r="S57" s="26">
        <f t="shared" si="3"/>
        <v>-4.2132835184470752E-2</v>
      </c>
      <c r="U57" s="27" t="s">
        <v>257</v>
      </c>
      <c r="V57" s="28" t="s">
        <v>257</v>
      </c>
      <c r="W57" s="29"/>
      <c r="X57" s="34">
        <v>605</v>
      </c>
      <c r="Y57" s="40">
        <v>41</v>
      </c>
      <c r="Z57" s="24">
        <f t="shared" si="4"/>
        <v>14.75609756097561</v>
      </c>
      <c r="AA57" s="41">
        <v>-0.11774059623442412</v>
      </c>
      <c r="AC57" s="34">
        <v>646</v>
      </c>
      <c r="AD57" s="42">
        <v>44.880503500000003</v>
      </c>
      <c r="AE57" s="24">
        <f t="shared" si="5"/>
        <v>14.393777912941639</v>
      </c>
      <c r="AG57" s="43">
        <f t="shared" si="6"/>
        <v>2.5171963206977344E-2</v>
      </c>
      <c r="AI57" s="22" t="s">
        <v>257</v>
      </c>
      <c r="AJ57" s="44" t="s">
        <v>257</v>
      </c>
      <c r="AL57" s="47">
        <v>258084.09920000006</v>
      </c>
      <c r="AM57" s="47">
        <v>226316</v>
      </c>
      <c r="AN57" s="45">
        <v>-2.1318203809376976E-2</v>
      </c>
      <c r="AO57" s="46">
        <v>0.82850956508646201</v>
      </c>
      <c r="AP57" s="47">
        <v>0</v>
      </c>
      <c r="AQ57" s="48">
        <v>1.0267968945654895</v>
      </c>
      <c r="AR57" s="49">
        <v>0.81282860147213465</v>
      </c>
      <c r="AT57" s="170" t="s">
        <v>283</v>
      </c>
      <c r="AU57" s="170" t="s">
        <v>284</v>
      </c>
      <c r="AV57" s="170" t="s">
        <v>284</v>
      </c>
      <c r="AW57" s="170" t="s">
        <v>284</v>
      </c>
      <c r="AX57" s="170" t="s">
        <v>284</v>
      </c>
      <c r="AY57" s="170" t="s">
        <v>284</v>
      </c>
      <c r="BA57" s="17">
        <v>4</v>
      </c>
    </row>
    <row r="58" spans="2:53" x14ac:dyDescent="0.25">
      <c r="B58" s="34" t="s">
        <v>65</v>
      </c>
      <c r="C58" s="35" t="s">
        <v>41</v>
      </c>
      <c r="D58" s="35" t="s">
        <v>185</v>
      </c>
      <c r="E58" s="35" t="str">
        <f t="shared" si="0"/>
        <v>K334</v>
      </c>
      <c r="F58" s="36" t="s">
        <v>186</v>
      </c>
      <c r="G58" s="36" t="s">
        <v>86</v>
      </c>
      <c r="H58" s="36" t="s">
        <v>87</v>
      </c>
      <c r="I58" s="37" t="s">
        <v>53</v>
      </c>
      <c r="J58" s="38">
        <v>548</v>
      </c>
      <c r="K58" s="22">
        <v>26</v>
      </c>
      <c r="L58" s="39">
        <f t="shared" si="7"/>
        <v>21.076923076923077</v>
      </c>
      <c r="N58" s="22">
        <v>767</v>
      </c>
      <c r="O58" s="23">
        <v>28</v>
      </c>
      <c r="P58" s="24">
        <f t="shared" si="1"/>
        <v>27.392857142857142</v>
      </c>
      <c r="R58" s="25">
        <f t="shared" si="2"/>
        <v>-6.3159340659340657</v>
      </c>
      <c r="S58" s="26">
        <f t="shared" si="3"/>
        <v>-0.23056864908233876</v>
      </c>
      <c r="U58" s="27" t="s">
        <v>257</v>
      </c>
      <c r="V58" s="28" t="s">
        <v>257</v>
      </c>
      <c r="W58" s="29"/>
      <c r="X58" s="34">
        <v>209</v>
      </c>
      <c r="Y58" s="40">
        <v>17.929299999999998</v>
      </c>
      <c r="Z58" s="24">
        <f t="shared" si="4"/>
        <v>11.656896811364639</v>
      </c>
      <c r="AA58" s="41">
        <v>-0.18220769092340572</v>
      </c>
      <c r="AC58" s="34">
        <v>198</v>
      </c>
      <c r="AD58" s="42">
        <v>17.6099</v>
      </c>
      <c r="AE58" s="24">
        <f t="shared" si="5"/>
        <v>11.24367543256918</v>
      </c>
      <c r="AG58" s="43">
        <f t="shared" si="6"/>
        <v>3.6751450295202881E-2</v>
      </c>
      <c r="AI58" s="22" t="s">
        <v>257</v>
      </c>
      <c r="AJ58" s="44" t="s">
        <v>257</v>
      </c>
      <c r="AL58" s="47">
        <v>103143.9</v>
      </c>
      <c r="AM58" s="47">
        <v>90447</v>
      </c>
      <c r="AN58" s="45">
        <v>-2.9338002967991422E-2</v>
      </c>
      <c r="AO58" s="46">
        <v>0.82848751244394103</v>
      </c>
      <c r="AP58" s="47">
        <v>0</v>
      </c>
      <c r="AQ58" s="48">
        <v>1.8389025641025638</v>
      </c>
      <c r="AR58" s="49">
        <v>0.5436241610738255</v>
      </c>
      <c r="AT58" s="170" t="s">
        <v>283</v>
      </c>
      <c r="AU58" s="170" t="s">
        <v>284</v>
      </c>
      <c r="AV58" s="170" t="s">
        <v>284</v>
      </c>
      <c r="AW58" s="170" t="s">
        <v>284</v>
      </c>
      <c r="AX58" s="170" t="s">
        <v>284</v>
      </c>
      <c r="AY58" s="170" t="s">
        <v>284</v>
      </c>
      <c r="BA58" s="17">
        <v>4</v>
      </c>
    </row>
    <row r="59" spans="2:53" x14ac:dyDescent="0.25">
      <c r="B59" s="34" t="s">
        <v>40</v>
      </c>
      <c r="C59" s="35" t="s">
        <v>41</v>
      </c>
      <c r="D59" s="35" t="s">
        <v>187</v>
      </c>
      <c r="E59" s="35" t="str">
        <f t="shared" si="0"/>
        <v>K062</v>
      </c>
      <c r="F59" s="36" t="s">
        <v>188</v>
      </c>
      <c r="G59" s="36" t="s">
        <v>82</v>
      </c>
      <c r="H59" s="36" t="s">
        <v>96</v>
      </c>
      <c r="I59" s="37" t="s">
        <v>53</v>
      </c>
      <c r="J59" s="38">
        <v>6536</v>
      </c>
      <c r="K59" s="22">
        <v>241</v>
      </c>
      <c r="L59" s="39">
        <f t="shared" si="7"/>
        <v>27.120331950207468</v>
      </c>
      <c r="N59" s="22">
        <v>4836</v>
      </c>
      <c r="O59" s="23">
        <v>180</v>
      </c>
      <c r="P59" s="24">
        <f t="shared" si="1"/>
        <v>26.866666666666667</v>
      </c>
      <c r="R59" s="25">
        <f t="shared" si="2"/>
        <v>0.25366528354080131</v>
      </c>
      <c r="S59" s="26">
        <f t="shared" si="3"/>
        <v>9.4416358638016451E-3</v>
      </c>
      <c r="U59" s="27" t="s">
        <v>257</v>
      </c>
      <c r="V59" s="28" t="s">
        <v>257</v>
      </c>
      <c r="W59" s="29"/>
      <c r="X59" s="34">
        <v>1148</v>
      </c>
      <c r="Y59" s="40">
        <v>87.164500000000004</v>
      </c>
      <c r="Z59" s="24">
        <f t="shared" si="4"/>
        <v>13.170499457921515</v>
      </c>
      <c r="AA59" s="41">
        <v>-7.6020544945977764E-2</v>
      </c>
      <c r="AC59" s="34">
        <v>1139</v>
      </c>
      <c r="AD59" s="42">
        <v>87.397402</v>
      </c>
      <c r="AE59" s="24">
        <f t="shared" si="5"/>
        <v>13.032424007294862</v>
      </c>
      <c r="AG59" s="43">
        <f t="shared" si="6"/>
        <v>1.059476353358102E-2</v>
      </c>
      <c r="AI59" s="22" t="s">
        <v>257</v>
      </c>
      <c r="AJ59" s="44" t="s">
        <v>257</v>
      </c>
      <c r="AL59" s="47">
        <v>511818.49280000001</v>
      </c>
      <c r="AM59" s="47">
        <v>427877</v>
      </c>
      <c r="AN59" s="45">
        <v>-1.0014295368027096E-3</v>
      </c>
      <c r="AO59" s="46">
        <v>0.82933944504441981</v>
      </c>
      <c r="AP59" s="47">
        <v>0</v>
      </c>
      <c r="AQ59" s="48">
        <v>1.5952507320644218</v>
      </c>
      <c r="AR59" s="49">
        <v>0.81174805378627035</v>
      </c>
      <c r="AT59" s="170" t="s">
        <v>283</v>
      </c>
      <c r="AU59" s="170" t="s">
        <v>284</v>
      </c>
      <c r="AV59" s="170" t="s">
        <v>284</v>
      </c>
      <c r="AW59" s="170" t="s">
        <v>284</v>
      </c>
      <c r="AX59" s="170" t="s">
        <v>284</v>
      </c>
      <c r="AY59" s="170" t="s">
        <v>284</v>
      </c>
      <c r="BA59" s="17">
        <v>4</v>
      </c>
    </row>
    <row r="60" spans="2:53" ht="12" x14ac:dyDescent="0.2">
      <c r="B60" s="34" t="s">
        <v>151</v>
      </c>
      <c r="C60" s="35" t="s">
        <v>41</v>
      </c>
      <c r="D60" s="35" t="s">
        <v>189</v>
      </c>
      <c r="E60" s="35" t="str">
        <f t="shared" si="0"/>
        <v>K090</v>
      </c>
      <c r="F60" s="36" t="s">
        <v>190</v>
      </c>
      <c r="G60" s="36" t="s">
        <v>63</v>
      </c>
      <c r="H60" s="36" t="s">
        <v>164</v>
      </c>
      <c r="I60" s="37" t="s">
        <v>72</v>
      </c>
      <c r="J60" s="38">
        <v>463</v>
      </c>
      <c r="K60" s="22">
        <v>19</v>
      </c>
      <c r="L60" s="39">
        <f t="shared" si="7"/>
        <v>24.368421052631579</v>
      </c>
      <c r="N60" s="22">
        <v>408</v>
      </c>
      <c r="O60" s="23">
        <v>17</v>
      </c>
      <c r="P60" s="24">
        <f t="shared" si="1"/>
        <v>24</v>
      </c>
      <c r="R60" s="25">
        <f t="shared" si="2"/>
        <v>0.36842105263157876</v>
      </c>
      <c r="S60" s="26">
        <f t="shared" si="3"/>
        <v>1.5350877192982448E-2</v>
      </c>
      <c r="U60" s="27" t="s">
        <v>257</v>
      </c>
      <c r="V60" s="28" t="s">
        <v>257</v>
      </c>
      <c r="W60" s="29"/>
      <c r="X60" s="34">
        <v>463</v>
      </c>
      <c r="Y60" s="40">
        <v>36.417900000000003</v>
      </c>
      <c r="Z60" s="24">
        <f t="shared" si="4"/>
        <v>12.713528237487608</v>
      </c>
      <c r="AA60" s="41">
        <v>-7.661861438593065E-2</v>
      </c>
      <c r="AC60" s="34">
        <v>411</v>
      </c>
      <c r="AD60" s="42">
        <v>32.925702000000001</v>
      </c>
      <c r="AE60" s="24">
        <f t="shared" si="5"/>
        <v>12.482649572665148</v>
      </c>
      <c r="AG60" s="43">
        <f t="shared" si="6"/>
        <v>1.8495966219226778E-2</v>
      </c>
      <c r="AI60" s="22" t="s">
        <v>257</v>
      </c>
      <c r="AJ60" s="44" t="s">
        <v>257</v>
      </c>
      <c r="AL60" s="47">
        <v>158279.26880000002</v>
      </c>
      <c r="AM60" s="47">
        <v>138796</v>
      </c>
      <c r="AN60" s="45">
        <v>-5.5473881272500025E-2</v>
      </c>
      <c r="AO60" s="46">
        <v>0.87094400417146167</v>
      </c>
      <c r="AP60" s="47">
        <v>0</v>
      </c>
      <c r="AQ60" s="48">
        <v>1.6782442396313366</v>
      </c>
      <c r="AR60" s="49">
        <v>0.79392971246006394</v>
      </c>
      <c r="AT60" s="171" t="s">
        <v>284</v>
      </c>
      <c r="AU60" s="171" t="s">
        <v>284</v>
      </c>
      <c r="AV60" s="171" t="s">
        <v>284</v>
      </c>
      <c r="AW60" s="171" t="s">
        <v>284</v>
      </c>
      <c r="AX60" s="171" t="s">
        <v>283</v>
      </c>
      <c r="AY60" s="171" t="s">
        <v>283</v>
      </c>
      <c r="AZ60" s="17"/>
      <c r="BA60" s="17">
        <v>4</v>
      </c>
    </row>
    <row r="61" spans="2:53" x14ac:dyDescent="0.25">
      <c r="B61" s="78"/>
      <c r="C61" s="78"/>
      <c r="D61" s="78"/>
      <c r="E61" s="78"/>
      <c r="F61" s="78"/>
      <c r="G61" s="78"/>
      <c r="H61" s="78"/>
      <c r="I61" s="98"/>
      <c r="J61" s="78"/>
      <c r="K61" s="78"/>
      <c r="L61" s="99"/>
      <c r="M61" s="78"/>
      <c r="N61" s="78"/>
      <c r="O61" s="78"/>
      <c r="P61" s="99"/>
      <c r="Q61" s="78"/>
      <c r="R61" s="100"/>
      <c r="S61" s="101"/>
      <c r="T61" s="78"/>
      <c r="U61" s="2"/>
      <c r="V61" s="2"/>
      <c r="W61" s="102"/>
      <c r="X61" s="103"/>
      <c r="Y61" s="103"/>
      <c r="Z61" s="103"/>
      <c r="AA61" s="103"/>
      <c r="AB61" s="104"/>
      <c r="AC61" s="103"/>
      <c r="AD61" s="103"/>
      <c r="AE61" s="103"/>
      <c r="AF61" s="104"/>
      <c r="AG61" s="103"/>
      <c r="AH61" s="104"/>
      <c r="AI61" s="2"/>
      <c r="AJ61" s="2"/>
      <c r="AK61" s="102"/>
      <c r="AL61" s="102"/>
      <c r="AM61" s="102"/>
      <c r="AN61" s="103"/>
      <c r="AO61" s="103"/>
      <c r="AP61" s="103"/>
      <c r="AQ61" s="103"/>
      <c r="AR61" s="103"/>
      <c r="AT61" s="167"/>
      <c r="AU61" s="167"/>
      <c r="AV61" s="167"/>
      <c r="AW61" s="167"/>
      <c r="AX61" s="167"/>
      <c r="AY61" s="167"/>
    </row>
    <row r="62" spans="2:53" ht="15.75" thickBot="1" x14ac:dyDescent="0.3">
      <c r="B62" s="94" t="s">
        <v>262</v>
      </c>
      <c r="C62" s="95"/>
      <c r="D62" s="95"/>
      <c r="E62" s="95"/>
      <c r="F62" s="95"/>
      <c r="G62" s="95"/>
      <c r="H62" s="95"/>
      <c r="I62" s="95"/>
      <c r="J62" s="95"/>
      <c r="K62" s="95"/>
      <c r="L62" s="105"/>
      <c r="M62" s="95"/>
      <c r="N62" s="95"/>
      <c r="O62" s="95"/>
      <c r="P62" s="105"/>
      <c r="Q62" s="95"/>
      <c r="R62" s="106"/>
      <c r="S62" s="107"/>
      <c r="T62" s="95"/>
      <c r="U62" s="6">
        <f>COUNTA($U$63:$U$90)</f>
        <v>28</v>
      </c>
      <c r="V62" s="6" t="s">
        <v>0</v>
      </c>
      <c r="W62" s="96"/>
      <c r="X62" s="108"/>
      <c r="Y62" s="108"/>
      <c r="Z62" s="108"/>
      <c r="AA62" s="108"/>
      <c r="AB62" s="97"/>
      <c r="AC62" s="108"/>
      <c r="AD62" s="108"/>
      <c r="AE62" s="108"/>
      <c r="AF62" s="97"/>
      <c r="AG62" s="108"/>
      <c r="AH62" s="97"/>
      <c r="AI62" s="109"/>
      <c r="AJ62" s="6"/>
      <c r="AK62" s="96"/>
      <c r="AL62" s="96"/>
      <c r="AM62" s="96"/>
      <c r="AN62" s="108"/>
      <c r="AO62" s="108"/>
      <c r="AP62" s="108"/>
      <c r="AQ62" s="108"/>
      <c r="AR62" s="108"/>
      <c r="AS62" s="96"/>
      <c r="AT62" s="172"/>
      <c r="AU62" s="172"/>
      <c r="AV62" s="172"/>
      <c r="AW62" s="172"/>
      <c r="AX62" s="172"/>
      <c r="AY62" s="172"/>
    </row>
    <row r="63" spans="2:53" x14ac:dyDescent="0.25">
      <c r="B63" s="34" t="s">
        <v>166</v>
      </c>
      <c r="C63" s="35" t="s">
        <v>113</v>
      </c>
      <c r="D63" s="35" t="s">
        <v>191</v>
      </c>
      <c r="E63" s="35" t="str">
        <f t="shared" si="0"/>
        <v>M131</v>
      </c>
      <c r="F63" s="36" t="s">
        <v>192</v>
      </c>
      <c r="G63" s="36" t="s">
        <v>86</v>
      </c>
      <c r="H63" s="36" t="s">
        <v>193</v>
      </c>
      <c r="I63" s="37" t="s">
        <v>53</v>
      </c>
      <c r="J63" s="38">
        <v>3223</v>
      </c>
      <c r="K63" s="22">
        <v>131</v>
      </c>
      <c r="L63" s="39">
        <f t="shared" si="7"/>
        <v>24.603053435114504</v>
      </c>
      <c r="N63" s="22">
        <v>2766</v>
      </c>
      <c r="O63" s="23">
        <v>96</v>
      </c>
      <c r="P63" s="24">
        <f t="shared" si="1"/>
        <v>28.8125</v>
      </c>
      <c r="R63" s="25">
        <f t="shared" si="2"/>
        <v>-4.2094465648854964</v>
      </c>
      <c r="S63" s="26">
        <f t="shared" si="3"/>
        <v>-0.14609792849927972</v>
      </c>
      <c r="U63" s="27" t="s">
        <v>257</v>
      </c>
      <c r="V63" s="28" t="s">
        <v>257</v>
      </c>
      <c r="W63" s="29"/>
      <c r="X63" s="34">
        <v>673</v>
      </c>
      <c r="Y63" s="40">
        <v>52.185200000000009</v>
      </c>
      <c r="Z63" s="24">
        <f t="shared" si="4"/>
        <v>12.896376750496307</v>
      </c>
      <c r="AA63" s="41">
        <v>-9.5251687290571097E-2</v>
      </c>
      <c r="AC63" s="34">
        <v>757</v>
      </c>
      <c r="AD63" s="42">
        <v>49.5486</v>
      </c>
      <c r="AE63" s="24">
        <f t="shared" si="5"/>
        <v>15.277929144314875</v>
      </c>
      <c r="AG63" s="43">
        <f t="shared" si="6"/>
        <v>-0.15588188499386879</v>
      </c>
      <c r="AI63" s="22" t="s">
        <v>257</v>
      </c>
      <c r="AJ63" s="44" t="s">
        <v>257</v>
      </c>
      <c r="AL63" s="47">
        <v>344977.21140000003</v>
      </c>
      <c r="AM63" s="47">
        <v>290561</v>
      </c>
      <c r="AN63" s="45">
        <v>0</v>
      </c>
      <c r="AO63" s="46">
        <v>0.80591335381387375</v>
      </c>
      <c r="AP63" s="47">
        <v>0</v>
      </c>
      <c r="AQ63" s="48">
        <v>1.3812916887241928</v>
      </c>
      <c r="AR63" s="49">
        <v>0.76559356136820922</v>
      </c>
      <c r="AT63" s="169" t="s">
        <v>283</v>
      </c>
      <c r="AU63" s="169" t="s">
        <v>283</v>
      </c>
      <c r="AV63" s="169" t="s">
        <v>283</v>
      </c>
      <c r="AW63" s="169" t="s">
        <v>284</v>
      </c>
      <c r="AX63" s="169" t="s">
        <v>284</v>
      </c>
      <c r="AY63" s="169" t="s">
        <v>284</v>
      </c>
      <c r="BA63" s="17">
        <v>5</v>
      </c>
    </row>
    <row r="64" spans="2:53" x14ac:dyDescent="0.25">
      <c r="B64" s="34" t="s">
        <v>166</v>
      </c>
      <c r="C64" s="35" t="s">
        <v>113</v>
      </c>
      <c r="D64" s="35" t="s">
        <v>131</v>
      </c>
      <c r="E64" s="35" t="str">
        <f t="shared" si="0"/>
        <v>M460</v>
      </c>
      <c r="F64" s="36" t="s">
        <v>194</v>
      </c>
      <c r="G64" s="36" t="s">
        <v>44</v>
      </c>
      <c r="H64" s="36" t="s">
        <v>71</v>
      </c>
      <c r="I64" s="37" t="s">
        <v>46</v>
      </c>
      <c r="J64" s="38">
        <v>4980</v>
      </c>
      <c r="K64" s="22">
        <v>198</v>
      </c>
      <c r="L64" s="39">
        <f t="shared" si="7"/>
        <v>25.151515151515152</v>
      </c>
      <c r="N64" s="22">
        <v>4786</v>
      </c>
      <c r="O64" s="23">
        <v>168</v>
      </c>
      <c r="P64" s="24">
        <f t="shared" si="1"/>
        <v>28.488095238095237</v>
      </c>
      <c r="R64" s="25">
        <f t="shared" si="2"/>
        <v>-3.336580086580085</v>
      </c>
      <c r="S64" s="26">
        <f t="shared" si="3"/>
        <v>-0.11712190859704441</v>
      </c>
      <c r="U64" s="27" t="s">
        <v>257</v>
      </c>
      <c r="V64" s="28" t="s">
        <v>257</v>
      </c>
      <c r="W64" s="29"/>
      <c r="X64" s="34">
        <v>1123</v>
      </c>
      <c r="Y64" s="40">
        <v>75.117799999999988</v>
      </c>
      <c r="Z64" s="24">
        <f t="shared" si="4"/>
        <v>14.949852098969886</v>
      </c>
      <c r="AA64" s="41">
        <v>-0.10615611311066231</v>
      </c>
      <c r="AC64" s="34">
        <v>1355</v>
      </c>
      <c r="AD64" s="42">
        <v>82.0608</v>
      </c>
      <c r="AE64" s="24">
        <f t="shared" si="5"/>
        <v>16.51214709093745</v>
      </c>
      <c r="AG64" s="43">
        <f t="shared" si="6"/>
        <v>-9.4614890684023512E-2</v>
      </c>
      <c r="AI64" s="22" t="s">
        <v>257</v>
      </c>
      <c r="AJ64" s="44" t="s">
        <v>257</v>
      </c>
      <c r="AL64" s="47">
        <v>822636.00209999993</v>
      </c>
      <c r="AM64" s="47">
        <v>721368</v>
      </c>
      <c r="AN64" s="45">
        <v>0</v>
      </c>
      <c r="AO64" s="46">
        <v>0.82553395756235026</v>
      </c>
      <c r="AP64" s="47">
        <v>1232200</v>
      </c>
      <c r="AQ64" s="48">
        <v>1.1169933085501857</v>
      </c>
      <c r="AR64" s="49">
        <v>0.69862442684451853</v>
      </c>
      <c r="AT64" s="170" t="s">
        <v>284</v>
      </c>
      <c r="AU64" s="170" t="s">
        <v>283</v>
      </c>
      <c r="AV64" s="170" t="s">
        <v>283</v>
      </c>
      <c r="AW64" s="170" t="s">
        <v>283</v>
      </c>
      <c r="AX64" s="170" t="s">
        <v>284</v>
      </c>
      <c r="AY64" s="170" t="s">
        <v>283</v>
      </c>
      <c r="BA64" s="17">
        <v>5</v>
      </c>
    </row>
    <row r="65" spans="2:53" x14ac:dyDescent="0.25">
      <c r="B65" s="34" t="s">
        <v>120</v>
      </c>
      <c r="C65" s="35" t="s">
        <v>113</v>
      </c>
      <c r="D65" s="35" t="s">
        <v>195</v>
      </c>
      <c r="E65" s="35" t="str">
        <f t="shared" si="0"/>
        <v>M321</v>
      </c>
      <c r="F65" s="36" t="s">
        <v>196</v>
      </c>
      <c r="G65" s="36" t="s">
        <v>44</v>
      </c>
      <c r="H65" s="36" t="s">
        <v>197</v>
      </c>
      <c r="I65" s="37" t="s">
        <v>53</v>
      </c>
      <c r="J65" s="38">
        <v>83</v>
      </c>
      <c r="K65" s="22">
        <v>4</v>
      </c>
      <c r="L65" s="39">
        <f t="shared" si="7"/>
        <v>20.75</v>
      </c>
      <c r="N65" s="22">
        <v>113</v>
      </c>
      <c r="O65" s="23">
        <v>4</v>
      </c>
      <c r="P65" s="24">
        <f t="shared" si="1"/>
        <v>28.25</v>
      </c>
      <c r="R65" s="25">
        <f t="shared" si="2"/>
        <v>-7.5</v>
      </c>
      <c r="S65" s="26">
        <f t="shared" si="3"/>
        <v>-0.26548672566371678</v>
      </c>
      <c r="U65" s="27" t="s">
        <v>257</v>
      </c>
      <c r="V65" s="28" t="s">
        <v>257</v>
      </c>
      <c r="W65" s="29"/>
      <c r="X65" s="34">
        <v>84</v>
      </c>
      <c r="Y65" s="40">
        <v>8</v>
      </c>
      <c r="Z65" s="24">
        <f t="shared" si="4"/>
        <v>10.5</v>
      </c>
      <c r="AA65" s="41">
        <v>-0.26337005600558239</v>
      </c>
      <c r="AC65" s="34">
        <v>165</v>
      </c>
      <c r="AD65" s="42">
        <v>12.222799999999999</v>
      </c>
      <c r="AE65" s="24">
        <f t="shared" si="5"/>
        <v>13.499361848348988</v>
      </c>
      <c r="AG65" s="43">
        <f t="shared" si="6"/>
        <v>-0.22218545454545457</v>
      </c>
      <c r="AI65" s="22" t="s">
        <v>257</v>
      </c>
      <c r="AJ65" s="44" t="s">
        <v>257</v>
      </c>
      <c r="AL65" s="47">
        <v>170063.4754</v>
      </c>
      <c r="AM65" s="47">
        <v>149128</v>
      </c>
      <c r="AN65" s="45">
        <v>-3.406046306835836E-2</v>
      </c>
      <c r="AO65" s="46">
        <v>0.82928257908380809</v>
      </c>
      <c r="AP65" s="47">
        <v>0</v>
      </c>
      <c r="AQ65" s="48">
        <v>2.0408163265306123</v>
      </c>
      <c r="AR65" s="49">
        <v>0.60358565737051795</v>
      </c>
      <c r="AT65" s="170" t="s">
        <v>283</v>
      </c>
      <c r="AU65" s="170" t="s">
        <v>283</v>
      </c>
      <c r="AV65" s="170" t="s">
        <v>283</v>
      </c>
      <c r="AW65" s="170" t="s">
        <v>284</v>
      </c>
      <c r="AX65" s="170" t="s">
        <v>283</v>
      </c>
      <c r="AY65" s="170" t="s">
        <v>284</v>
      </c>
      <c r="BA65" s="17">
        <v>5</v>
      </c>
    </row>
    <row r="66" spans="2:53" x14ac:dyDescent="0.25">
      <c r="B66" s="34" t="s">
        <v>120</v>
      </c>
      <c r="C66" s="35" t="s">
        <v>113</v>
      </c>
      <c r="D66" s="35" t="s">
        <v>198</v>
      </c>
      <c r="E66" s="35" t="str">
        <f t="shared" si="0"/>
        <v>M322</v>
      </c>
      <c r="F66" s="36" t="s">
        <v>199</v>
      </c>
      <c r="G66" s="36" t="s">
        <v>82</v>
      </c>
      <c r="H66" s="36" t="s">
        <v>83</v>
      </c>
      <c r="I66" s="37" t="s">
        <v>53</v>
      </c>
      <c r="J66" s="38">
        <v>2293</v>
      </c>
      <c r="K66" s="22">
        <v>85</v>
      </c>
      <c r="L66" s="39">
        <f t="shared" si="7"/>
        <v>26.976470588235294</v>
      </c>
      <c r="N66" s="22">
        <v>2007</v>
      </c>
      <c r="O66" s="23">
        <v>75</v>
      </c>
      <c r="P66" s="24">
        <f t="shared" si="1"/>
        <v>26.76</v>
      </c>
      <c r="R66" s="25">
        <f t="shared" si="2"/>
        <v>0.21647058823529264</v>
      </c>
      <c r="S66" s="26">
        <f t="shared" si="3"/>
        <v>8.0893343884638202E-3</v>
      </c>
      <c r="U66" s="27" t="s">
        <v>257</v>
      </c>
      <c r="V66" s="28" t="s">
        <v>257</v>
      </c>
      <c r="W66" s="29"/>
      <c r="X66" s="34">
        <v>462</v>
      </c>
      <c r="Y66" s="40">
        <v>39.305</v>
      </c>
      <c r="Z66" s="24">
        <f t="shared" si="4"/>
        <v>11.754229741763135</v>
      </c>
      <c r="AA66" s="41">
        <v>-0.17537927653595276</v>
      </c>
      <c r="AC66" s="34">
        <v>468</v>
      </c>
      <c r="AD66" s="42">
        <v>35.875194499999999</v>
      </c>
      <c r="AE66" s="24">
        <f t="shared" si="5"/>
        <v>13.045225441216772</v>
      </c>
      <c r="AG66" s="43">
        <f t="shared" si="6"/>
        <v>-9.8963080804621351E-2</v>
      </c>
      <c r="AI66" s="22" t="s">
        <v>257</v>
      </c>
      <c r="AJ66" s="44" t="s">
        <v>257</v>
      </c>
      <c r="AL66" s="47">
        <v>239695.67249999999</v>
      </c>
      <c r="AM66" s="47">
        <v>196318</v>
      </c>
      <c r="AN66" s="45">
        <v>0</v>
      </c>
      <c r="AO66" s="46">
        <v>0.79768867795191389</v>
      </c>
      <c r="AP66" s="47">
        <v>0</v>
      </c>
      <c r="AQ66" s="48">
        <v>1.7360865724381624</v>
      </c>
      <c r="AR66" s="49">
        <v>0.90522243713733075</v>
      </c>
      <c r="AT66" s="170" t="s">
        <v>283</v>
      </c>
      <c r="AU66" s="170" t="s">
        <v>284</v>
      </c>
      <c r="AV66" s="170" t="s">
        <v>284</v>
      </c>
      <c r="AW66" s="170" t="s">
        <v>284</v>
      </c>
      <c r="AX66" s="170" t="s">
        <v>284</v>
      </c>
      <c r="AY66" s="170" t="s">
        <v>284</v>
      </c>
      <c r="BA66" s="17">
        <v>5</v>
      </c>
    </row>
    <row r="67" spans="2:53" x14ac:dyDescent="0.25">
      <c r="B67" s="34" t="s">
        <v>120</v>
      </c>
      <c r="C67" s="35" t="s">
        <v>113</v>
      </c>
      <c r="D67" s="35" t="s">
        <v>200</v>
      </c>
      <c r="E67" s="35" t="str">
        <f t="shared" si="0"/>
        <v>M328</v>
      </c>
      <c r="F67" s="36" t="s">
        <v>201</v>
      </c>
      <c r="G67" s="36" t="s">
        <v>82</v>
      </c>
      <c r="H67" s="36" t="s">
        <v>83</v>
      </c>
      <c r="I67" s="37" t="s">
        <v>53</v>
      </c>
      <c r="J67" s="38">
        <v>2243</v>
      </c>
      <c r="K67" s="22">
        <v>88</v>
      </c>
      <c r="L67" s="39">
        <f t="shared" si="7"/>
        <v>25.488636363636363</v>
      </c>
      <c r="N67" s="22">
        <v>1956</v>
      </c>
      <c r="O67" s="23">
        <v>73</v>
      </c>
      <c r="P67" s="24">
        <f t="shared" si="1"/>
        <v>26.794520547945204</v>
      </c>
      <c r="R67" s="25">
        <f t="shared" si="2"/>
        <v>-1.3058841843088409</v>
      </c>
      <c r="S67" s="26">
        <f t="shared" si="3"/>
        <v>-4.8736986428704165E-2</v>
      </c>
      <c r="U67" s="27" t="s">
        <v>257</v>
      </c>
      <c r="V67" s="28" t="s">
        <v>257</v>
      </c>
      <c r="W67" s="29"/>
      <c r="X67" s="34">
        <v>413</v>
      </c>
      <c r="Y67" s="40">
        <v>32</v>
      </c>
      <c r="Z67" s="24">
        <f t="shared" si="4"/>
        <v>12.90625</v>
      </c>
      <c r="AA67" s="41">
        <v>-9.4559027173528376E-2</v>
      </c>
      <c r="AC67" s="34">
        <v>409</v>
      </c>
      <c r="AD67" s="42">
        <v>30.876899999999999</v>
      </c>
      <c r="AE67" s="24">
        <f t="shared" si="5"/>
        <v>13.246148415158258</v>
      </c>
      <c r="AG67" s="43">
        <f t="shared" si="6"/>
        <v>-2.5660169621026907E-2</v>
      </c>
      <c r="AI67" s="22" t="s">
        <v>257</v>
      </c>
      <c r="AJ67" s="44" t="s">
        <v>257</v>
      </c>
      <c r="AL67" s="47">
        <v>322314.5699</v>
      </c>
      <c r="AM67" s="47">
        <v>252026</v>
      </c>
      <c r="AN67" s="45">
        <v>0</v>
      </c>
      <c r="AO67" s="46">
        <v>0.82534272266891684</v>
      </c>
      <c r="AP67" s="47">
        <v>0</v>
      </c>
      <c r="AQ67" s="48">
        <v>1.5732546705998034</v>
      </c>
      <c r="AR67" s="49">
        <v>0.88037383177570094</v>
      </c>
      <c r="AT67" s="170" t="s">
        <v>283</v>
      </c>
      <c r="AU67" s="170" t="s">
        <v>284</v>
      </c>
      <c r="AV67" s="170" t="s">
        <v>284</v>
      </c>
      <c r="AW67" s="170" t="s">
        <v>284</v>
      </c>
      <c r="AX67" s="170" t="s">
        <v>284</v>
      </c>
      <c r="AY67" s="170" t="s">
        <v>284</v>
      </c>
      <c r="BA67" s="17">
        <v>5</v>
      </c>
    </row>
    <row r="68" spans="2:53" x14ac:dyDescent="0.25">
      <c r="B68" s="34" t="s">
        <v>141</v>
      </c>
      <c r="C68" s="35" t="s">
        <v>60</v>
      </c>
      <c r="D68" s="35" t="s">
        <v>75</v>
      </c>
      <c r="E68" s="35" t="str">
        <f t="shared" si="0"/>
        <v>X302</v>
      </c>
      <c r="F68" s="36" t="s">
        <v>202</v>
      </c>
      <c r="G68" s="36" t="s">
        <v>63</v>
      </c>
      <c r="H68" s="36" t="s">
        <v>64</v>
      </c>
      <c r="I68" s="37" t="s">
        <v>53</v>
      </c>
      <c r="J68" s="38">
        <v>4123</v>
      </c>
      <c r="K68" s="22">
        <v>157</v>
      </c>
      <c r="L68" s="39">
        <f t="shared" si="7"/>
        <v>26.261146496815286</v>
      </c>
      <c r="N68" s="22">
        <v>3365</v>
      </c>
      <c r="O68" s="23">
        <v>127</v>
      </c>
      <c r="P68" s="24">
        <f t="shared" si="1"/>
        <v>26.496062992125985</v>
      </c>
      <c r="R68" s="25">
        <f t="shared" si="2"/>
        <v>-0.23491649531069925</v>
      </c>
      <c r="S68" s="26">
        <f t="shared" si="3"/>
        <v>-8.8660906105375581E-3</v>
      </c>
      <c r="U68" s="27" t="s">
        <v>257</v>
      </c>
      <c r="V68" s="28" t="s">
        <v>257</v>
      </c>
      <c r="W68" s="29"/>
      <c r="X68" s="34">
        <v>631</v>
      </c>
      <c r="Y68" s="40">
        <v>48.881500000000003</v>
      </c>
      <c r="Z68" s="24">
        <f t="shared" si="4"/>
        <v>12.908769166248989</v>
      </c>
      <c r="AA68" s="41">
        <v>-9.4382294478965956E-2</v>
      </c>
      <c r="AC68" s="34">
        <v>686</v>
      </c>
      <c r="AD68" s="42">
        <v>50.158299999999997</v>
      </c>
      <c r="AE68" s="24">
        <f t="shared" si="5"/>
        <v>13.676699569164027</v>
      </c>
      <c r="AG68" s="43">
        <f t="shared" si="6"/>
        <v>-5.614880980835768E-2</v>
      </c>
      <c r="AI68" s="22" t="s">
        <v>257</v>
      </c>
      <c r="AJ68" s="44" t="s">
        <v>257</v>
      </c>
      <c r="AL68" s="47">
        <v>401814.77870000002</v>
      </c>
      <c r="AM68" s="47">
        <v>352351</v>
      </c>
      <c r="AN68" s="45">
        <v>-1.6434588581161465E-3</v>
      </c>
      <c r="AO68" s="46">
        <v>0.82961595302962865</v>
      </c>
      <c r="AP68" s="47">
        <v>0</v>
      </c>
      <c r="AQ68" s="48">
        <v>1.4626421304608019</v>
      </c>
      <c r="AR68" s="49">
        <v>0.62352941176470589</v>
      </c>
      <c r="AT68" s="170" t="s">
        <v>283</v>
      </c>
      <c r="AU68" s="170" t="s">
        <v>284</v>
      </c>
      <c r="AV68" s="170" t="s">
        <v>284</v>
      </c>
      <c r="AW68" s="170" t="s">
        <v>284</v>
      </c>
      <c r="AX68" s="170" t="s">
        <v>284</v>
      </c>
      <c r="AY68" s="170" t="s">
        <v>284</v>
      </c>
      <c r="BA68" s="17">
        <v>5</v>
      </c>
    </row>
    <row r="69" spans="2:53" x14ac:dyDescent="0.25">
      <c r="B69" s="34" t="s">
        <v>141</v>
      </c>
      <c r="C69" s="35" t="s">
        <v>60</v>
      </c>
      <c r="D69" s="35" t="s">
        <v>45</v>
      </c>
      <c r="E69" s="35" t="str">
        <f t="shared" si="0"/>
        <v>X405</v>
      </c>
      <c r="F69" s="36" t="s">
        <v>203</v>
      </c>
      <c r="G69" s="36" t="s">
        <v>63</v>
      </c>
      <c r="H69" s="36" t="s">
        <v>204</v>
      </c>
      <c r="I69" s="37" t="s">
        <v>46</v>
      </c>
      <c r="J69" s="38">
        <v>14005</v>
      </c>
      <c r="K69" s="22">
        <v>476</v>
      </c>
      <c r="L69" s="39">
        <f t="shared" si="7"/>
        <v>29.422268907563026</v>
      </c>
      <c r="N69" s="22">
        <v>13054</v>
      </c>
      <c r="O69" s="23">
        <v>445</v>
      </c>
      <c r="P69" s="24">
        <f t="shared" si="1"/>
        <v>29.334831460674156</v>
      </c>
      <c r="R69" s="25">
        <f t="shared" si="2"/>
        <v>8.743744688887034E-2</v>
      </c>
      <c r="S69" s="26">
        <f t="shared" si="3"/>
        <v>2.9806698227017314E-3</v>
      </c>
      <c r="U69" s="27" t="s">
        <v>257</v>
      </c>
      <c r="V69" s="28" t="s">
        <v>257</v>
      </c>
      <c r="W69" s="29"/>
      <c r="X69" s="34">
        <v>3506</v>
      </c>
      <c r="Y69" s="40">
        <v>218.22380000000004</v>
      </c>
      <c r="Z69" s="24">
        <f t="shared" si="4"/>
        <v>16.066075286013714</v>
      </c>
      <c r="AA69" s="41">
        <v>-3.9417708908522586E-2</v>
      </c>
      <c r="AC69" s="34">
        <v>3640</v>
      </c>
      <c r="AD69" s="42">
        <v>218.14169999999999</v>
      </c>
      <c r="AE69" s="24">
        <f t="shared" si="5"/>
        <v>16.6864015454175</v>
      </c>
      <c r="AG69" s="43">
        <f t="shared" si="6"/>
        <v>-3.7175556258511766E-2</v>
      </c>
      <c r="AI69" s="22" t="s">
        <v>257</v>
      </c>
      <c r="AJ69" s="44" t="s">
        <v>257</v>
      </c>
      <c r="AL69" s="47">
        <v>1324726.9140000003</v>
      </c>
      <c r="AM69" s="47">
        <v>1161651</v>
      </c>
      <c r="AN69" s="45">
        <v>0</v>
      </c>
      <c r="AO69" s="46">
        <v>0.7705235205622506</v>
      </c>
      <c r="AP69" s="47">
        <v>0</v>
      </c>
      <c r="AQ69" s="48">
        <v>1.0135330453764342</v>
      </c>
      <c r="AR69" s="49">
        <v>1.2948068397720076</v>
      </c>
      <c r="AT69" s="170" t="s">
        <v>284</v>
      </c>
      <c r="AU69" s="170" t="s">
        <v>283</v>
      </c>
      <c r="AV69" s="170" t="s">
        <v>284</v>
      </c>
      <c r="AW69" s="170" t="s">
        <v>284</v>
      </c>
      <c r="AX69" s="170" t="s">
        <v>284</v>
      </c>
      <c r="AY69" s="170" t="s">
        <v>284</v>
      </c>
      <c r="BA69" s="17">
        <v>5</v>
      </c>
    </row>
    <row r="70" spans="2:53" x14ac:dyDescent="0.25">
      <c r="B70" s="34" t="s">
        <v>117</v>
      </c>
      <c r="C70" s="35" t="s">
        <v>60</v>
      </c>
      <c r="D70" s="35" t="s">
        <v>205</v>
      </c>
      <c r="E70" s="35" t="str">
        <f t="shared" si="0"/>
        <v>X070</v>
      </c>
      <c r="F70" s="36" t="s">
        <v>206</v>
      </c>
      <c r="G70" s="36" t="s">
        <v>44</v>
      </c>
      <c r="H70" s="36" t="s">
        <v>207</v>
      </c>
      <c r="I70" s="37" t="s">
        <v>72</v>
      </c>
      <c r="J70" s="38">
        <v>1302</v>
      </c>
      <c r="K70" s="22">
        <v>54</v>
      </c>
      <c r="L70" s="39">
        <f t="shared" si="7"/>
        <v>24.111111111111111</v>
      </c>
      <c r="N70" s="22">
        <v>1314</v>
      </c>
      <c r="O70" s="23">
        <v>55</v>
      </c>
      <c r="P70" s="24">
        <f t="shared" si="1"/>
        <v>23.890909090909091</v>
      </c>
      <c r="R70" s="25">
        <f t="shared" si="2"/>
        <v>0.22020202020202007</v>
      </c>
      <c r="S70" s="26">
        <f t="shared" si="3"/>
        <v>9.216979536614156E-3</v>
      </c>
      <c r="U70" s="27" t="s">
        <v>257</v>
      </c>
      <c r="V70" s="28" t="s">
        <v>257</v>
      </c>
      <c r="W70" s="29"/>
      <c r="X70" s="34">
        <v>1302</v>
      </c>
      <c r="Y70" s="40">
        <v>89.2727</v>
      </c>
      <c r="Z70" s="24">
        <f t="shared" si="4"/>
        <v>14.58452584048651</v>
      </c>
      <c r="AA70" s="41">
        <v>5.9271622129494661E-2</v>
      </c>
      <c r="AC70" s="34">
        <v>1324</v>
      </c>
      <c r="AD70" s="42">
        <v>88.090599999999995</v>
      </c>
      <c r="AE70" s="24">
        <f t="shared" si="5"/>
        <v>15.029980497351591</v>
      </c>
      <c r="AG70" s="43">
        <f t="shared" si="6"/>
        <v>-2.963774017827725E-2</v>
      </c>
      <c r="AI70" s="22" t="s">
        <v>257</v>
      </c>
      <c r="AJ70" s="44" t="s">
        <v>257</v>
      </c>
      <c r="AL70" s="47">
        <v>572099.67500000005</v>
      </c>
      <c r="AM70" s="47">
        <v>501674</v>
      </c>
      <c r="AN70" s="45">
        <v>-7.0382564606548986E-2</v>
      </c>
      <c r="AO70" s="46">
        <v>0.8782094712344074</v>
      </c>
      <c r="AP70" s="47">
        <v>0</v>
      </c>
      <c r="AQ70" s="48">
        <v>1.4154542571745679</v>
      </c>
      <c r="AR70" s="49">
        <v>0.98246844319775595</v>
      </c>
      <c r="AT70" s="170" t="s">
        <v>283</v>
      </c>
      <c r="AU70" s="170" t="s">
        <v>284</v>
      </c>
      <c r="AV70" s="170" t="s">
        <v>283</v>
      </c>
      <c r="AW70" s="170" t="s">
        <v>284</v>
      </c>
      <c r="AX70" s="170" t="s">
        <v>283</v>
      </c>
      <c r="AY70" s="170" t="s">
        <v>284</v>
      </c>
      <c r="BA70" s="17">
        <v>5</v>
      </c>
    </row>
    <row r="71" spans="2:53" x14ac:dyDescent="0.25">
      <c r="B71" s="34" t="s">
        <v>117</v>
      </c>
      <c r="C71" s="35" t="s">
        <v>60</v>
      </c>
      <c r="D71" s="35" t="s">
        <v>208</v>
      </c>
      <c r="E71" s="35" t="str">
        <f t="shared" si="0"/>
        <v>X313</v>
      </c>
      <c r="F71" s="36" t="s">
        <v>209</v>
      </c>
      <c r="G71" s="36" t="s">
        <v>86</v>
      </c>
      <c r="H71" s="36" t="s">
        <v>123</v>
      </c>
      <c r="I71" s="37" t="s">
        <v>53</v>
      </c>
      <c r="J71" s="38">
        <v>2398</v>
      </c>
      <c r="K71" s="22">
        <v>89</v>
      </c>
      <c r="L71" s="39">
        <f t="shared" si="7"/>
        <v>26.943820224719101</v>
      </c>
      <c r="N71" s="22">
        <v>1506</v>
      </c>
      <c r="O71" s="23">
        <v>56</v>
      </c>
      <c r="P71" s="24">
        <f t="shared" si="1"/>
        <v>26.892857142857142</v>
      </c>
      <c r="R71" s="25">
        <f t="shared" si="2"/>
        <v>5.0963081861958415E-2</v>
      </c>
      <c r="S71" s="26">
        <f t="shared" si="3"/>
        <v>1.895041556619903E-3</v>
      </c>
      <c r="U71" s="27" t="s">
        <v>257</v>
      </c>
      <c r="V71" s="28" t="s">
        <v>257</v>
      </c>
      <c r="W71" s="29"/>
      <c r="X71" s="34">
        <v>402</v>
      </c>
      <c r="Y71" s="40">
        <v>30.399899999999999</v>
      </c>
      <c r="Z71" s="24">
        <f t="shared" si="4"/>
        <v>13.223727709630625</v>
      </c>
      <c r="AA71" s="41">
        <v>-7.2286304557844239E-2</v>
      </c>
      <c r="AC71" s="34">
        <v>402</v>
      </c>
      <c r="AD71" s="42">
        <v>28.214600000000001</v>
      </c>
      <c r="AE71" s="24">
        <f t="shared" si="5"/>
        <v>14.247942554563949</v>
      </c>
      <c r="AG71" s="43">
        <f t="shared" si="6"/>
        <v>-7.188510488521338E-2</v>
      </c>
      <c r="AI71" s="22" t="s">
        <v>257</v>
      </c>
      <c r="AJ71" s="44" t="s">
        <v>257</v>
      </c>
      <c r="AL71" s="47">
        <v>204569.02679999999</v>
      </c>
      <c r="AM71" s="47">
        <v>179389</v>
      </c>
      <c r="AN71" s="45">
        <v>0</v>
      </c>
      <c r="AO71" s="46">
        <v>0.82761884331610303</v>
      </c>
      <c r="AP71" s="47">
        <v>0</v>
      </c>
      <c r="AQ71" s="48">
        <v>1.5353484848484846</v>
      </c>
      <c r="AR71" s="49">
        <v>0.83778234086242298</v>
      </c>
      <c r="AT71" s="170" t="s">
        <v>283</v>
      </c>
      <c r="AU71" s="170" t="s">
        <v>283</v>
      </c>
      <c r="AV71" s="170" t="s">
        <v>284</v>
      </c>
      <c r="AW71" s="170" t="s">
        <v>284</v>
      </c>
      <c r="AX71" s="170" t="s">
        <v>283</v>
      </c>
      <c r="AY71" s="170" t="s">
        <v>283</v>
      </c>
      <c r="BA71" s="17">
        <v>5</v>
      </c>
    </row>
    <row r="72" spans="2:53" x14ac:dyDescent="0.25">
      <c r="B72" s="34" t="s">
        <v>117</v>
      </c>
      <c r="C72" s="35" t="s">
        <v>60</v>
      </c>
      <c r="D72" s="35" t="s">
        <v>200</v>
      </c>
      <c r="E72" s="35" t="str">
        <f t="shared" si="0"/>
        <v>X328</v>
      </c>
      <c r="F72" s="36" t="s">
        <v>210</v>
      </c>
      <c r="G72" s="36" t="s">
        <v>82</v>
      </c>
      <c r="H72" s="36" t="s">
        <v>211</v>
      </c>
      <c r="I72" s="37" t="s">
        <v>53</v>
      </c>
      <c r="J72" s="38">
        <v>913</v>
      </c>
      <c r="K72" s="22">
        <v>41</v>
      </c>
      <c r="L72" s="39">
        <f t="shared" si="7"/>
        <v>22.26829268292683</v>
      </c>
      <c r="N72" s="22">
        <v>960</v>
      </c>
      <c r="O72" s="23">
        <v>36</v>
      </c>
      <c r="P72" s="24">
        <f t="shared" si="1"/>
        <v>26.666666666666668</v>
      </c>
      <c r="R72" s="25">
        <f t="shared" si="2"/>
        <v>-4.3983739837398375</v>
      </c>
      <c r="S72" s="26">
        <f t="shared" si="3"/>
        <v>-0.16493902439024388</v>
      </c>
      <c r="U72" s="27" t="s">
        <v>257</v>
      </c>
      <c r="V72" s="28" t="s">
        <v>257</v>
      </c>
      <c r="W72" s="29"/>
      <c r="X72" s="34">
        <v>179</v>
      </c>
      <c r="Y72" s="40">
        <v>15.33</v>
      </c>
      <c r="Z72" s="24">
        <f t="shared" si="4"/>
        <v>11.676451402478799</v>
      </c>
      <c r="AA72" s="41">
        <v>-0.18083583403223846</v>
      </c>
      <c r="AC72" s="34">
        <v>213</v>
      </c>
      <c r="AD72" s="42">
        <v>16.151299999999999</v>
      </c>
      <c r="AE72" s="24">
        <f t="shared" si="5"/>
        <v>13.187792933076596</v>
      </c>
      <c r="AG72" s="43">
        <f t="shared" si="6"/>
        <v>-0.11460155147016049</v>
      </c>
      <c r="AI72" s="22" t="s">
        <v>257</v>
      </c>
      <c r="AJ72" s="44" t="s">
        <v>257</v>
      </c>
      <c r="AL72" s="47">
        <v>109476.1312</v>
      </c>
      <c r="AM72" s="47">
        <v>95999</v>
      </c>
      <c r="AN72" s="45">
        <v>-3.8785331636536705E-2</v>
      </c>
      <c r="AO72" s="46">
        <v>0.82789974032384006</v>
      </c>
      <c r="AP72" s="47">
        <v>0</v>
      </c>
      <c r="AQ72" s="48">
        <v>1.0811001410437235</v>
      </c>
      <c r="AR72" s="49">
        <v>0.59956709956709953</v>
      </c>
      <c r="AT72" s="170" t="s">
        <v>283</v>
      </c>
      <c r="AU72" s="170" t="s">
        <v>284</v>
      </c>
      <c r="AV72" s="170" t="s">
        <v>284</v>
      </c>
      <c r="AW72" s="170" t="s">
        <v>284</v>
      </c>
      <c r="AX72" s="170" t="s">
        <v>284</v>
      </c>
      <c r="AY72" s="170" t="s">
        <v>284</v>
      </c>
      <c r="BA72" s="17">
        <v>5</v>
      </c>
    </row>
    <row r="73" spans="2:53" x14ac:dyDescent="0.25">
      <c r="B73" s="34" t="s">
        <v>97</v>
      </c>
      <c r="C73" s="35" t="s">
        <v>60</v>
      </c>
      <c r="D73" s="35" t="s">
        <v>212</v>
      </c>
      <c r="E73" s="35" t="str">
        <f t="shared" si="0"/>
        <v>X079</v>
      </c>
      <c r="F73" s="36" t="s">
        <v>213</v>
      </c>
      <c r="G73" s="36" t="s">
        <v>86</v>
      </c>
      <c r="H73" s="36" t="s">
        <v>146</v>
      </c>
      <c r="I73" s="37" t="s">
        <v>72</v>
      </c>
      <c r="J73" s="38">
        <v>112</v>
      </c>
      <c r="K73" s="22">
        <v>5</v>
      </c>
      <c r="L73" s="39">
        <f t="shared" si="7"/>
        <v>22.4</v>
      </c>
      <c r="N73" s="22">
        <v>240</v>
      </c>
      <c r="O73" s="23">
        <v>9</v>
      </c>
      <c r="P73" s="24">
        <f t="shared" si="1"/>
        <v>26.666666666666668</v>
      </c>
      <c r="R73" s="25">
        <f t="shared" si="2"/>
        <v>-4.2666666666666693</v>
      </c>
      <c r="S73" s="26">
        <f t="shared" si="3"/>
        <v>-0.16000000000000014</v>
      </c>
      <c r="U73" s="27" t="s">
        <v>257</v>
      </c>
      <c r="V73" s="28" t="s">
        <v>257</v>
      </c>
      <c r="W73" s="29"/>
      <c r="X73" s="34">
        <v>112</v>
      </c>
      <c r="Y73" s="40">
        <v>11.2</v>
      </c>
      <c r="Z73" s="24">
        <f t="shared" si="4"/>
        <v>10</v>
      </c>
      <c r="AA73" s="41">
        <v>-0.27370170705929542</v>
      </c>
      <c r="AC73" s="34">
        <v>239</v>
      </c>
      <c r="AD73" s="42">
        <v>14.9299</v>
      </c>
      <c r="AE73" s="24">
        <f t="shared" si="5"/>
        <v>16.008144729703481</v>
      </c>
      <c r="AG73" s="43">
        <f t="shared" si="6"/>
        <v>-0.37531799163179913</v>
      </c>
      <c r="AI73" s="22" t="s">
        <v>257</v>
      </c>
      <c r="AJ73" s="44" t="s">
        <v>257</v>
      </c>
      <c r="AL73" s="47">
        <v>400222.33689999999</v>
      </c>
      <c r="AM73" s="47">
        <v>350961</v>
      </c>
      <c r="AN73" s="45">
        <v>-5.421394557003701E-2</v>
      </c>
      <c r="AO73" s="46">
        <v>0.93660145436726405</v>
      </c>
      <c r="AP73" s="47">
        <v>0</v>
      </c>
      <c r="AQ73" s="48">
        <v>1.4395886889460152</v>
      </c>
      <c r="AR73" s="49">
        <v>1.0946291560102301</v>
      </c>
      <c r="AT73" s="170" t="s">
        <v>284</v>
      </c>
      <c r="AU73" s="170" t="s">
        <v>283</v>
      </c>
      <c r="AV73" s="170" t="s">
        <v>284</v>
      </c>
      <c r="AW73" s="170" t="s">
        <v>284</v>
      </c>
      <c r="AX73" s="170" t="s">
        <v>284</v>
      </c>
      <c r="AY73" s="170" t="s">
        <v>283</v>
      </c>
      <c r="BA73" s="17">
        <v>5</v>
      </c>
    </row>
    <row r="74" spans="2:53" x14ac:dyDescent="0.25">
      <c r="B74" s="34" t="s">
        <v>97</v>
      </c>
      <c r="C74" s="35" t="s">
        <v>60</v>
      </c>
      <c r="D74" s="35" t="s">
        <v>214</v>
      </c>
      <c r="E74" s="35" t="str">
        <f t="shared" si="0"/>
        <v>X390</v>
      </c>
      <c r="F74" s="36" t="s">
        <v>215</v>
      </c>
      <c r="G74" s="36" t="s">
        <v>100</v>
      </c>
      <c r="H74" s="36" t="s">
        <v>101</v>
      </c>
      <c r="I74" s="37" t="s">
        <v>53</v>
      </c>
      <c r="J74" s="38">
        <v>1086</v>
      </c>
      <c r="K74" s="22">
        <v>44</v>
      </c>
      <c r="L74" s="39">
        <f t="shared" si="7"/>
        <v>24.681818181818183</v>
      </c>
      <c r="N74" s="22">
        <v>2096</v>
      </c>
      <c r="O74" s="23">
        <v>77</v>
      </c>
      <c r="P74" s="24">
        <f t="shared" si="1"/>
        <v>27.220779220779221</v>
      </c>
      <c r="R74" s="25">
        <f t="shared" si="2"/>
        <v>-2.5389610389610375</v>
      </c>
      <c r="S74" s="26">
        <f t="shared" si="3"/>
        <v>-9.3272900763358702E-2</v>
      </c>
      <c r="U74" s="27" t="s">
        <v>257</v>
      </c>
      <c r="V74" s="28" t="s">
        <v>257</v>
      </c>
      <c r="W74" s="29"/>
      <c r="X74" s="34">
        <v>497</v>
      </c>
      <c r="Y74" s="40">
        <v>36</v>
      </c>
      <c r="Z74" s="24">
        <f t="shared" si="4"/>
        <v>13.805555555555555</v>
      </c>
      <c r="AA74" s="41">
        <v>-3.1468036599932359E-2</v>
      </c>
      <c r="AC74" s="34">
        <v>503</v>
      </c>
      <c r="AD74" s="42">
        <v>34.902500000000003</v>
      </c>
      <c r="AE74" s="24">
        <f t="shared" si="5"/>
        <v>14.411575102070051</v>
      </c>
      <c r="AG74" s="43">
        <f t="shared" si="6"/>
        <v>-4.2050889109785716E-2</v>
      </c>
      <c r="AI74" s="22" t="s">
        <v>257</v>
      </c>
      <c r="AJ74" s="44" t="s">
        <v>257</v>
      </c>
      <c r="AL74" s="47">
        <v>259064.10149999999</v>
      </c>
      <c r="AM74" s="47">
        <v>227176</v>
      </c>
      <c r="AN74" s="45">
        <v>-4.5459363078346325E-2</v>
      </c>
      <c r="AO74" s="46">
        <v>0.82704528228725216</v>
      </c>
      <c r="AP74" s="47">
        <v>0</v>
      </c>
      <c r="AQ74" s="48">
        <v>1.4018691588785046</v>
      </c>
      <c r="AR74" s="49">
        <v>0.66577896138482029</v>
      </c>
      <c r="AT74" s="170" t="s">
        <v>283</v>
      </c>
      <c r="AU74" s="170" t="s">
        <v>283</v>
      </c>
      <c r="AV74" s="170" t="s">
        <v>284</v>
      </c>
      <c r="AW74" s="170" t="s">
        <v>284</v>
      </c>
      <c r="AX74" s="170" t="s">
        <v>284</v>
      </c>
      <c r="AY74" s="170" t="s">
        <v>283</v>
      </c>
      <c r="BA74" s="17">
        <v>5</v>
      </c>
    </row>
    <row r="75" spans="2:53" x14ac:dyDescent="0.25">
      <c r="B75" s="34" t="s">
        <v>97</v>
      </c>
      <c r="C75" s="35" t="s">
        <v>60</v>
      </c>
      <c r="D75" s="35" t="s">
        <v>216</v>
      </c>
      <c r="E75" s="35" t="str">
        <f t="shared" si="0"/>
        <v>X391</v>
      </c>
      <c r="F75" s="36" t="s">
        <v>217</v>
      </c>
      <c r="G75" s="36" t="s">
        <v>218</v>
      </c>
      <c r="H75" s="36" t="s">
        <v>219</v>
      </c>
      <c r="I75" s="37" t="s">
        <v>53</v>
      </c>
      <c r="J75" s="38">
        <v>504</v>
      </c>
      <c r="K75" s="22">
        <v>19</v>
      </c>
      <c r="L75" s="39">
        <f t="shared" si="7"/>
        <v>26.526315789473685</v>
      </c>
      <c r="N75" s="22">
        <v>2501</v>
      </c>
      <c r="O75" s="23">
        <v>91</v>
      </c>
      <c r="P75" s="24">
        <f t="shared" si="1"/>
        <v>27.483516483516482</v>
      </c>
      <c r="R75" s="25">
        <f t="shared" si="2"/>
        <v>-0.95720069404279684</v>
      </c>
      <c r="S75" s="26">
        <f t="shared" si="3"/>
        <v>-3.4828173993560418E-2</v>
      </c>
      <c r="U75" s="27" t="s">
        <v>257</v>
      </c>
      <c r="V75" s="28" t="s">
        <v>257</v>
      </c>
      <c r="W75" s="29"/>
      <c r="X75" s="34">
        <v>550</v>
      </c>
      <c r="Y75" s="40">
        <v>45</v>
      </c>
      <c r="Z75" s="24">
        <f t="shared" si="4"/>
        <v>12.222222222222221</v>
      </c>
      <c r="AA75" s="41">
        <v>-0.14254715513877325</v>
      </c>
      <c r="AC75" s="34">
        <v>605</v>
      </c>
      <c r="AD75" s="42">
        <v>45.925600000000003</v>
      </c>
      <c r="AE75" s="24">
        <f t="shared" si="5"/>
        <v>13.173480585991255</v>
      </c>
      <c r="AG75" s="43">
        <f t="shared" si="6"/>
        <v>-7.2210101010101058E-2</v>
      </c>
      <c r="AI75" s="22" t="s">
        <v>257</v>
      </c>
      <c r="AJ75" s="44" t="s">
        <v>257</v>
      </c>
      <c r="AL75" s="47">
        <v>354872.77059999999</v>
      </c>
      <c r="AM75" s="47">
        <v>311191</v>
      </c>
      <c r="AN75" s="45">
        <v>-4.3199942161939148E-2</v>
      </c>
      <c r="AO75" s="46">
        <v>0.82711218038924494</v>
      </c>
      <c r="AP75" s="47">
        <v>0</v>
      </c>
      <c r="AQ75" s="48">
        <v>1.6054227613271495</v>
      </c>
      <c r="AR75" s="49">
        <v>0.66397849462365588</v>
      </c>
      <c r="AT75" s="170" t="s">
        <v>284</v>
      </c>
      <c r="AU75" s="170" t="s">
        <v>283</v>
      </c>
      <c r="AV75" s="170" t="s">
        <v>284</v>
      </c>
      <c r="AW75" s="170" t="s">
        <v>284</v>
      </c>
      <c r="AX75" s="170" t="s">
        <v>284</v>
      </c>
      <c r="AY75" s="170" t="s">
        <v>283</v>
      </c>
      <c r="BA75" s="17">
        <v>5</v>
      </c>
    </row>
    <row r="76" spans="2:53" x14ac:dyDescent="0.25">
      <c r="B76" s="34" t="s">
        <v>59</v>
      </c>
      <c r="C76" s="35" t="s">
        <v>60</v>
      </c>
      <c r="D76" s="35" t="s">
        <v>193</v>
      </c>
      <c r="E76" s="35" t="str">
        <f t="shared" si="0"/>
        <v>X103</v>
      </c>
      <c r="F76" s="36" t="s">
        <v>220</v>
      </c>
      <c r="G76" s="36" t="s">
        <v>44</v>
      </c>
      <c r="H76" s="36" t="s">
        <v>79</v>
      </c>
      <c r="I76" s="37" t="s">
        <v>72</v>
      </c>
      <c r="J76" s="38">
        <v>1048</v>
      </c>
      <c r="K76" s="22">
        <v>45</v>
      </c>
      <c r="L76" s="39">
        <f t="shared" si="7"/>
        <v>23.288888888888888</v>
      </c>
      <c r="N76" s="22">
        <v>1071</v>
      </c>
      <c r="O76" s="23">
        <v>45</v>
      </c>
      <c r="P76" s="24">
        <f t="shared" si="1"/>
        <v>23.8</v>
      </c>
      <c r="R76" s="25">
        <f t="shared" si="2"/>
        <v>-0.51111111111111285</v>
      </c>
      <c r="S76" s="26">
        <f t="shared" si="3"/>
        <v>-2.1475256769374451E-2</v>
      </c>
      <c r="U76" s="27" t="s">
        <v>257</v>
      </c>
      <c r="V76" s="28" t="s">
        <v>257</v>
      </c>
      <c r="W76" s="29"/>
      <c r="X76" s="34">
        <v>1096</v>
      </c>
      <c r="Y76" s="40">
        <v>78.337500000000006</v>
      </c>
      <c r="Z76" s="24">
        <f t="shared" si="4"/>
        <v>13.990745173129088</v>
      </c>
      <c r="AA76" s="41">
        <v>1.6145433621205907E-2</v>
      </c>
      <c r="AC76" s="34">
        <v>1099</v>
      </c>
      <c r="AD76" s="42">
        <v>76.827699999999993</v>
      </c>
      <c r="AE76" s="24">
        <f t="shared" si="5"/>
        <v>14.304736442715324</v>
      </c>
      <c r="AG76" s="43">
        <f t="shared" si="6"/>
        <v>-2.1950161112275213E-2</v>
      </c>
      <c r="AI76" s="22" t="s">
        <v>257</v>
      </c>
      <c r="AJ76" s="44" t="s">
        <v>257</v>
      </c>
      <c r="AL76" s="47">
        <v>372153.44</v>
      </c>
      <c r="AM76" s="47">
        <v>326340</v>
      </c>
      <c r="AN76" s="45">
        <v>-5.0825159634032266E-2</v>
      </c>
      <c r="AO76" s="46">
        <v>0.82780465585706031</v>
      </c>
      <c r="AP76" s="47">
        <v>0</v>
      </c>
      <c r="AQ76" s="48">
        <v>1.4271725268719258</v>
      </c>
      <c r="AR76" s="49">
        <v>1.0889787664307382</v>
      </c>
      <c r="AT76" s="170" t="s">
        <v>283</v>
      </c>
      <c r="AU76" s="170" t="s">
        <v>284</v>
      </c>
      <c r="AV76" s="170" t="s">
        <v>284</v>
      </c>
      <c r="AW76" s="170" t="s">
        <v>284</v>
      </c>
      <c r="AX76" s="170" t="s">
        <v>284</v>
      </c>
      <c r="AY76" s="170" t="s">
        <v>284</v>
      </c>
      <c r="BA76" s="17">
        <v>5</v>
      </c>
    </row>
    <row r="77" spans="2:53" x14ac:dyDescent="0.25">
      <c r="B77" s="34" t="s">
        <v>221</v>
      </c>
      <c r="C77" s="35" t="s">
        <v>60</v>
      </c>
      <c r="D77" s="35" t="s">
        <v>222</v>
      </c>
      <c r="E77" s="35" t="str">
        <f t="shared" si="0"/>
        <v>X102</v>
      </c>
      <c r="F77" s="36" t="s">
        <v>223</v>
      </c>
      <c r="G77" s="36" t="s">
        <v>63</v>
      </c>
      <c r="H77" s="36" t="s">
        <v>224</v>
      </c>
      <c r="I77" s="37" t="s">
        <v>72</v>
      </c>
      <c r="J77" s="38">
        <v>809</v>
      </c>
      <c r="K77" s="22">
        <v>35</v>
      </c>
      <c r="L77" s="39">
        <f t="shared" si="7"/>
        <v>23.114285714285714</v>
      </c>
      <c r="N77" s="22">
        <v>898</v>
      </c>
      <c r="O77" s="23">
        <v>38</v>
      </c>
      <c r="P77" s="24">
        <f t="shared" si="1"/>
        <v>23.631578947368421</v>
      </c>
      <c r="R77" s="25">
        <f t="shared" si="2"/>
        <v>-0.51729323308270736</v>
      </c>
      <c r="S77" s="26">
        <f t="shared" si="3"/>
        <v>-2.1889914094813889E-2</v>
      </c>
      <c r="U77" s="27" t="s">
        <v>257</v>
      </c>
      <c r="V77" s="28" t="s">
        <v>257</v>
      </c>
      <c r="W77" s="29"/>
      <c r="X77" s="34">
        <v>821</v>
      </c>
      <c r="Y77" s="40">
        <v>67.77000000000001</v>
      </c>
      <c r="Z77" s="24">
        <f t="shared" si="4"/>
        <v>12.1145049431902</v>
      </c>
      <c r="AA77" s="41">
        <v>-0.1201255739939231</v>
      </c>
      <c r="AC77" s="34">
        <v>905</v>
      </c>
      <c r="AD77" s="42">
        <v>68.560400000000001</v>
      </c>
      <c r="AE77" s="24">
        <f t="shared" si="5"/>
        <v>13.200039673047415</v>
      </c>
      <c r="AG77" s="43">
        <f t="shared" si="6"/>
        <v>-8.223723236784819E-2</v>
      </c>
      <c r="AI77" s="22" t="s">
        <v>257</v>
      </c>
      <c r="AJ77" s="44" t="s">
        <v>257</v>
      </c>
      <c r="AL77" s="47">
        <v>411376.44</v>
      </c>
      <c r="AM77" s="47">
        <v>360735</v>
      </c>
      <c r="AN77" s="45">
        <v>-5.460768441685275E-2</v>
      </c>
      <c r="AO77" s="46">
        <v>0.82748026650403872</v>
      </c>
      <c r="AP77" s="47">
        <v>0</v>
      </c>
      <c r="AQ77" s="48">
        <v>1.5889800703399768</v>
      </c>
      <c r="AR77" s="49">
        <v>0.80703124999999998</v>
      </c>
      <c r="AT77" s="170" t="s">
        <v>283</v>
      </c>
      <c r="AU77" s="170" t="s">
        <v>283</v>
      </c>
      <c r="AV77" s="170" t="s">
        <v>284</v>
      </c>
      <c r="AW77" s="170" t="s">
        <v>284</v>
      </c>
      <c r="AX77" s="170" t="s">
        <v>284</v>
      </c>
      <c r="AY77" s="170" t="s">
        <v>284</v>
      </c>
      <c r="BA77" s="17">
        <v>5</v>
      </c>
    </row>
    <row r="78" spans="2:53" x14ac:dyDescent="0.25">
      <c r="B78" s="34" t="s">
        <v>221</v>
      </c>
      <c r="C78" s="35" t="s">
        <v>60</v>
      </c>
      <c r="D78" s="35" t="s">
        <v>173</v>
      </c>
      <c r="E78" s="35" t="str">
        <f t="shared" si="0"/>
        <v>X480</v>
      </c>
      <c r="F78" s="36" t="s">
        <v>225</v>
      </c>
      <c r="G78" s="36" t="s">
        <v>86</v>
      </c>
      <c r="H78" s="36" t="s">
        <v>226</v>
      </c>
      <c r="I78" s="37" t="s">
        <v>46</v>
      </c>
      <c r="J78" s="38">
        <v>1268</v>
      </c>
      <c r="K78" s="22">
        <v>46</v>
      </c>
      <c r="L78" s="39">
        <f t="shared" si="7"/>
        <v>27.565217391304348</v>
      </c>
      <c r="N78" s="22">
        <v>845</v>
      </c>
      <c r="O78" s="23">
        <v>29</v>
      </c>
      <c r="P78" s="24">
        <f t="shared" si="1"/>
        <v>29.137931034482758</v>
      </c>
      <c r="R78" s="25">
        <f t="shared" si="2"/>
        <v>-1.5727136431784103</v>
      </c>
      <c r="S78" s="26">
        <f t="shared" si="3"/>
        <v>-5.3974787754051956E-2</v>
      </c>
      <c r="U78" s="27" t="s">
        <v>257</v>
      </c>
      <c r="V78" s="28" t="s">
        <v>257</v>
      </c>
      <c r="W78" s="29"/>
      <c r="X78" s="34">
        <v>326</v>
      </c>
      <c r="Y78" s="40">
        <v>17</v>
      </c>
      <c r="Z78" s="24">
        <f t="shared" si="4"/>
        <v>19.176470588235293</v>
      </c>
      <c r="AA78" s="41">
        <v>0.14655120959948342</v>
      </c>
      <c r="AC78" s="34">
        <v>349</v>
      </c>
      <c r="AD78" s="42">
        <v>17</v>
      </c>
      <c r="AE78" s="24">
        <f t="shared" si="5"/>
        <v>20.529411764705884</v>
      </c>
      <c r="AG78" s="43">
        <f t="shared" si="6"/>
        <v>-6.5902578796561695E-2</v>
      </c>
      <c r="AI78" s="22" t="s">
        <v>257</v>
      </c>
      <c r="AJ78" s="44" t="s">
        <v>257</v>
      </c>
      <c r="AL78" s="47">
        <v>144541.04889999999</v>
      </c>
      <c r="AM78" s="47">
        <v>126750</v>
      </c>
      <c r="AN78" s="45">
        <v>-4.1354965848625941E-2</v>
      </c>
      <c r="AO78" s="46">
        <v>0.82745663164405892</v>
      </c>
      <c r="AP78" s="47">
        <v>0</v>
      </c>
      <c r="AQ78" s="48">
        <v>1.1447811447811449</v>
      </c>
      <c r="AR78" s="49">
        <v>0.93129770992366412</v>
      </c>
      <c r="AT78" s="170" t="s">
        <v>284</v>
      </c>
      <c r="AU78" s="170" t="s">
        <v>284</v>
      </c>
      <c r="AV78" s="170" t="s">
        <v>283</v>
      </c>
      <c r="AW78" s="170" t="s">
        <v>284</v>
      </c>
      <c r="AX78" s="170" t="s">
        <v>284</v>
      </c>
      <c r="AY78" s="170" t="s">
        <v>283</v>
      </c>
      <c r="BA78" s="17">
        <v>5</v>
      </c>
    </row>
    <row r="79" spans="2:53" x14ac:dyDescent="0.25">
      <c r="B79" s="34" t="s">
        <v>227</v>
      </c>
      <c r="C79" s="35" t="s">
        <v>41</v>
      </c>
      <c r="D79" s="35" t="s">
        <v>228</v>
      </c>
      <c r="E79" s="35" t="str">
        <f t="shared" si="0"/>
        <v>K166</v>
      </c>
      <c r="F79" s="36" t="s">
        <v>229</v>
      </c>
      <c r="G79" s="36" t="s">
        <v>51</v>
      </c>
      <c r="H79" s="36" t="s">
        <v>230</v>
      </c>
      <c r="I79" s="37" t="s">
        <v>53</v>
      </c>
      <c r="J79" s="38">
        <v>518</v>
      </c>
      <c r="K79" s="22">
        <v>21</v>
      </c>
      <c r="L79" s="39">
        <f t="shared" si="7"/>
        <v>24.666666666666668</v>
      </c>
      <c r="N79" s="22">
        <v>1358</v>
      </c>
      <c r="O79" s="23">
        <v>48</v>
      </c>
      <c r="P79" s="24">
        <f t="shared" si="1"/>
        <v>28.291666666666668</v>
      </c>
      <c r="R79" s="25">
        <f t="shared" si="2"/>
        <v>-3.625</v>
      </c>
      <c r="S79" s="26">
        <f t="shared" si="3"/>
        <v>-0.12812960235640647</v>
      </c>
      <c r="U79" s="27" t="s">
        <v>257</v>
      </c>
      <c r="V79" s="28" t="s">
        <v>257</v>
      </c>
      <c r="W79" s="29"/>
      <c r="X79" s="34">
        <v>433</v>
      </c>
      <c r="Y79" s="40">
        <v>35.137799999999999</v>
      </c>
      <c r="Z79" s="24">
        <f t="shared" si="4"/>
        <v>12.322911508404056</v>
      </c>
      <c r="AA79" s="41">
        <v>-0.13548327483011013</v>
      </c>
      <c r="AC79" s="34">
        <v>483</v>
      </c>
      <c r="AD79" s="42">
        <v>35.133203000000002</v>
      </c>
      <c r="AE79" s="24">
        <f t="shared" si="5"/>
        <v>13.747679082946123</v>
      </c>
      <c r="AG79" s="43">
        <f t="shared" si="6"/>
        <v>-0.10363695325922162</v>
      </c>
      <c r="AI79" s="22" t="s">
        <v>257</v>
      </c>
      <c r="AJ79" s="44" t="s">
        <v>257</v>
      </c>
      <c r="AL79" s="47">
        <v>228836.3664</v>
      </c>
      <c r="AM79" s="47">
        <v>200667</v>
      </c>
      <c r="AN79" s="45">
        <v>-1.9247814439592344E-2</v>
      </c>
      <c r="AO79" s="46">
        <v>0.82863610841309976</v>
      </c>
      <c r="AP79" s="47">
        <v>0</v>
      </c>
      <c r="AQ79" s="48">
        <v>1.443030800821355</v>
      </c>
      <c r="AR79" s="49">
        <v>0.55239064089521872</v>
      </c>
      <c r="AT79" s="170" t="s">
        <v>283</v>
      </c>
      <c r="AU79" s="170" t="s">
        <v>283</v>
      </c>
      <c r="AV79" s="170" t="s">
        <v>284</v>
      </c>
      <c r="AW79" s="170" t="s">
        <v>284</v>
      </c>
      <c r="AX79" s="170" t="s">
        <v>284</v>
      </c>
      <c r="AY79" s="170" t="s">
        <v>284</v>
      </c>
      <c r="BA79" s="17">
        <v>5</v>
      </c>
    </row>
    <row r="80" spans="2:53" x14ac:dyDescent="0.25">
      <c r="B80" s="34" t="s">
        <v>231</v>
      </c>
      <c r="C80" s="35" t="s">
        <v>41</v>
      </c>
      <c r="D80" s="35" t="s">
        <v>232</v>
      </c>
      <c r="E80" s="35" t="str">
        <f t="shared" ref="E80:E90" si="8">C80&amp;D80</f>
        <v>K495</v>
      </c>
      <c r="F80" s="36" t="s">
        <v>233</v>
      </c>
      <c r="G80" s="36" t="s">
        <v>63</v>
      </c>
      <c r="H80" s="36" t="s">
        <v>164</v>
      </c>
      <c r="I80" s="37" t="s">
        <v>46</v>
      </c>
      <c r="J80" s="38">
        <v>8157</v>
      </c>
      <c r="K80" s="22">
        <v>296</v>
      </c>
      <c r="L80" s="39">
        <f t="shared" si="7"/>
        <v>27.557432432432432</v>
      </c>
      <c r="N80" s="22">
        <v>7834</v>
      </c>
      <c r="O80" s="23">
        <v>261</v>
      </c>
      <c r="P80" s="24">
        <f t="shared" ref="P80:P90" si="9">N80/O80</f>
        <v>30.015325670498083</v>
      </c>
      <c r="R80" s="25">
        <f t="shared" ref="R80:R90" si="10">L80-P80</f>
        <v>-2.4578932380656511</v>
      </c>
      <c r="S80" s="26">
        <f t="shared" ref="S80:S90" si="11">L80/P80-1</f>
        <v>-8.1887941681789034E-2</v>
      </c>
      <c r="U80" s="27" t="s">
        <v>257</v>
      </c>
      <c r="V80" s="28" t="s">
        <v>257</v>
      </c>
      <c r="W80" s="29"/>
      <c r="X80" s="34">
        <v>2011</v>
      </c>
      <c r="Y80" s="40">
        <v>120.10769999999995</v>
      </c>
      <c r="Z80" s="24">
        <f t="shared" ref="Z80:Z90" si="12">X80/Y80</f>
        <v>16.743306216004477</v>
      </c>
      <c r="AA80" s="41">
        <v>1.0735764083624755E-3</v>
      </c>
      <c r="AC80" s="34">
        <v>2091</v>
      </c>
      <c r="AD80" s="42">
        <v>117.8395</v>
      </c>
      <c r="AE80" s="24">
        <f t="shared" ref="AE80:AE90" si="13">AC80/AD80</f>
        <v>17.744474475876086</v>
      </c>
      <c r="AG80" s="43">
        <f t="shared" ref="AG80:AG90" si="14">Z80/AE80-1</f>
        <v>-5.6421409449612825E-2</v>
      </c>
      <c r="AI80" s="22" t="s">
        <v>257</v>
      </c>
      <c r="AJ80" s="44" t="s">
        <v>257</v>
      </c>
      <c r="AL80" s="47">
        <v>558274.65649999992</v>
      </c>
      <c r="AM80" s="47">
        <v>489552</v>
      </c>
      <c r="AN80" s="45">
        <v>-7.2783111698101841E-3</v>
      </c>
      <c r="AO80" s="46">
        <v>0.82879958200149051</v>
      </c>
      <c r="AP80" s="47">
        <v>0</v>
      </c>
      <c r="AQ80" s="48">
        <v>1.0208899277518058</v>
      </c>
      <c r="AR80" s="49">
        <v>0.96380802517702602</v>
      </c>
      <c r="AT80" s="170" t="s">
        <v>283</v>
      </c>
      <c r="AU80" s="170" t="s">
        <v>283</v>
      </c>
      <c r="AV80" s="170" t="s">
        <v>284</v>
      </c>
      <c r="AW80" s="170" t="s">
        <v>284</v>
      </c>
      <c r="AX80" s="170" t="s">
        <v>284</v>
      </c>
      <c r="AY80" s="170" t="s">
        <v>284</v>
      </c>
      <c r="BA80" s="17">
        <v>5</v>
      </c>
    </row>
    <row r="81" spans="2:53" x14ac:dyDescent="0.25">
      <c r="B81" s="34" t="s">
        <v>128</v>
      </c>
      <c r="C81" s="35" t="s">
        <v>41</v>
      </c>
      <c r="D81" s="35" t="s">
        <v>234</v>
      </c>
      <c r="E81" s="35" t="str">
        <f t="shared" si="8"/>
        <v>K156</v>
      </c>
      <c r="F81" s="36" t="s">
        <v>235</v>
      </c>
      <c r="G81" s="36" t="s">
        <v>44</v>
      </c>
      <c r="H81" s="36" t="s">
        <v>79</v>
      </c>
      <c r="I81" s="37" t="s">
        <v>72</v>
      </c>
      <c r="J81" s="38">
        <v>767</v>
      </c>
      <c r="K81" s="22">
        <v>29</v>
      </c>
      <c r="L81" s="39">
        <f t="shared" ref="L81:L90" si="15">J81/K81</f>
        <v>26.448275862068964</v>
      </c>
      <c r="N81" s="22">
        <v>803</v>
      </c>
      <c r="O81" s="23">
        <v>30</v>
      </c>
      <c r="P81" s="24">
        <f t="shared" si="9"/>
        <v>26.766666666666666</v>
      </c>
      <c r="R81" s="25">
        <f t="shared" si="10"/>
        <v>-0.3183908045977013</v>
      </c>
      <c r="S81" s="26">
        <f t="shared" si="11"/>
        <v>-1.1895048739640202E-2</v>
      </c>
      <c r="U81" s="27" t="s">
        <v>257</v>
      </c>
      <c r="V81" s="28" t="s">
        <v>257</v>
      </c>
      <c r="W81" s="29"/>
      <c r="X81" s="34">
        <v>767</v>
      </c>
      <c r="Y81" s="40">
        <v>53</v>
      </c>
      <c r="Z81" s="24">
        <f t="shared" si="12"/>
        <v>14.471698113207546</v>
      </c>
      <c r="AA81" s="41">
        <v>5.107696355758562E-2</v>
      </c>
      <c r="AC81" s="34">
        <v>791</v>
      </c>
      <c r="AD81" s="42">
        <v>53.091299999999997</v>
      </c>
      <c r="AE81" s="24">
        <f t="shared" si="13"/>
        <v>14.898862902208084</v>
      </c>
      <c r="AG81" s="43">
        <f t="shared" si="14"/>
        <v>-2.8670965818285987E-2</v>
      </c>
      <c r="AI81" s="22" t="s">
        <v>257</v>
      </c>
      <c r="AJ81" s="44" t="s">
        <v>257</v>
      </c>
      <c r="AL81" s="47">
        <v>295440.66229999997</v>
      </c>
      <c r="AM81" s="47">
        <v>259072</v>
      </c>
      <c r="AN81" s="45">
        <v>-4.5470176768594425E-2</v>
      </c>
      <c r="AO81" s="46">
        <v>0.82809502984318306</v>
      </c>
      <c r="AP81" s="47">
        <v>0</v>
      </c>
      <c r="AQ81" s="48">
        <v>1.4425694066412631</v>
      </c>
      <c r="AR81" s="49">
        <v>1.0948813982521848</v>
      </c>
      <c r="AT81" s="170" t="s">
        <v>283</v>
      </c>
      <c r="AU81" s="170" t="s">
        <v>284</v>
      </c>
      <c r="AV81" s="170" t="s">
        <v>284</v>
      </c>
      <c r="AW81" s="170" t="s">
        <v>284</v>
      </c>
      <c r="AX81" s="170" t="s">
        <v>283</v>
      </c>
      <c r="AY81" s="170" t="s">
        <v>284</v>
      </c>
      <c r="BA81" s="17">
        <v>5</v>
      </c>
    </row>
    <row r="82" spans="2:53" x14ac:dyDescent="0.25">
      <c r="B82" s="34" t="s">
        <v>47</v>
      </c>
      <c r="C82" s="35" t="s">
        <v>48</v>
      </c>
      <c r="D82" s="35" t="s">
        <v>236</v>
      </c>
      <c r="E82" s="35" t="str">
        <f t="shared" si="8"/>
        <v>Q053</v>
      </c>
      <c r="F82" s="36" t="s">
        <v>237</v>
      </c>
      <c r="G82" s="36" t="s">
        <v>82</v>
      </c>
      <c r="H82" s="36" t="s">
        <v>238</v>
      </c>
      <c r="I82" s="37" t="s">
        <v>53</v>
      </c>
      <c r="J82" s="38">
        <v>2306</v>
      </c>
      <c r="K82" s="22">
        <v>86</v>
      </c>
      <c r="L82" s="39">
        <f t="shared" si="15"/>
        <v>26.813953488372093</v>
      </c>
      <c r="N82" s="22">
        <v>1432</v>
      </c>
      <c r="O82" s="23">
        <v>53</v>
      </c>
      <c r="P82" s="24">
        <f t="shared" si="9"/>
        <v>27.018867924528301</v>
      </c>
      <c r="R82" s="25">
        <f t="shared" si="10"/>
        <v>-0.20491443615620852</v>
      </c>
      <c r="S82" s="26">
        <f t="shared" si="11"/>
        <v>-7.5841236845524129E-3</v>
      </c>
      <c r="U82" s="27" t="s">
        <v>257</v>
      </c>
      <c r="V82" s="28" t="s">
        <v>257</v>
      </c>
      <c r="W82" s="29"/>
      <c r="X82" s="34">
        <v>436</v>
      </c>
      <c r="Y82" s="40">
        <v>36</v>
      </c>
      <c r="Z82" s="24">
        <f t="shared" si="12"/>
        <v>12.111111111111111</v>
      </c>
      <c r="AA82" s="41">
        <v>-0.15034218100114793</v>
      </c>
      <c r="AC82" s="34">
        <v>480</v>
      </c>
      <c r="AD82" s="42">
        <v>32.473599999999998</v>
      </c>
      <c r="AE82" s="24">
        <f t="shared" si="13"/>
        <v>14.781237682301933</v>
      </c>
      <c r="AG82" s="43">
        <f t="shared" si="14"/>
        <v>-0.18064296296296312</v>
      </c>
      <c r="AI82" s="22" t="s">
        <v>257</v>
      </c>
      <c r="AJ82" s="44" t="s">
        <v>257</v>
      </c>
      <c r="AL82" s="47">
        <v>272468.39779999998</v>
      </c>
      <c r="AM82" s="47">
        <v>238927</v>
      </c>
      <c r="AN82" s="45">
        <v>-1.260134481878342E-2</v>
      </c>
      <c r="AO82" s="46">
        <v>0.82906891033034347</v>
      </c>
      <c r="AP82" s="47">
        <v>0</v>
      </c>
      <c r="AQ82" s="48">
        <v>1.8789144050104385</v>
      </c>
      <c r="AR82" s="49">
        <v>0.43714689265536721</v>
      </c>
      <c r="AT82" s="170" t="s">
        <v>283</v>
      </c>
      <c r="AU82" s="170" t="s">
        <v>283</v>
      </c>
      <c r="AV82" s="170" t="s">
        <v>283</v>
      </c>
      <c r="AW82" s="170" t="s">
        <v>284</v>
      </c>
      <c r="AX82" s="170" t="s">
        <v>283</v>
      </c>
      <c r="AY82" s="170" t="s">
        <v>284</v>
      </c>
      <c r="BA82" s="17">
        <v>5</v>
      </c>
    </row>
    <row r="83" spans="2:53" x14ac:dyDescent="0.25">
      <c r="B83" s="34" t="s">
        <v>47</v>
      </c>
      <c r="C83" s="35" t="s">
        <v>48</v>
      </c>
      <c r="D83" s="35" t="s">
        <v>239</v>
      </c>
      <c r="E83" s="35" t="str">
        <f t="shared" si="8"/>
        <v>Q475</v>
      </c>
      <c r="F83" s="36" t="s">
        <v>240</v>
      </c>
      <c r="G83" s="36" t="s">
        <v>57</v>
      </c>
      <c r="H83" s="36" t="s">
        <v>58</v>
      </c>
      <c r="I83" s="37" t="s">
        <v>46</v>
      </c>
      <c r="J83" s="38">
        <v>13652</v>
      </c>
      <c r="K83" s="22">
        <v>454</v>
      </c>
      <c r="L83" s="39">
        <f t="shared" si="15"/>
        <v>30.070484581497798</v>
      </c>
      <c r="N83" s="22">
        <v>12342</v>
      </c>
      <c r="O83" s="23">
        <v>403</v>
      </c>
      <c r="P83" s="24">
        <f t="shared" si="9"/>
        <v>30.625310173697269</v>
      </c>
      <c r="R83" s="25">
        <f t="shared" si="10"/>
        <v>-0.55482559219947092</v>
      </c>
      <c r="S83" s="26">
        <f t="shared" si="11"/>
        <v>-1.811657054418947E-2</v>
      </c>
      <c r="U83" s="27" t="s">
        <v>257</v>
      </c>
      <c r="V83" s="28" t="s">
        <v>257</v>
      </c>
      <c r="W83" s="29"/>
      <c r="X83" s="34">
        <v>2705</v>
      </c>
      <c r="Y83" s="40">
        <v>152.48080000000002</v>
      </c>
      <c r="Z83" s="24">
        <f t="shared" si="12"/>
        <v>17.739938405359887</v>
      </c>
      <c r="AA83" s="41">
        <v>6.0661697015512495E-2</v>
      </c>
      <c r="AC83" s="34">
        <v>2971</v>
      </c>
      <c r="AD83" s="42">
        <v>153.22229999999999</v>
      </c>
      <c r="AE83" s="24">
        <f t="shared" si="13"/>
        <v>19.390127938296189</v>
      </c>
      <c r="AG83" s="43">
        <f t="shared" si="14"/>
        <v>-8.5104623248881128E-2</v>
      </c>
      <c r="AI83" s="22" t="s">
        <v>257</v>
      </c>
      <c r="AJ83" s="44" t="s">
        <v>257</v>
      </c>
      <c r="AL83" s="47">
        <v>1353325.2287000001</v>
      </c>
      <c r="AM83" s="47">
        <v>1169806</v>
      </c>
      <c r="AN83" s="45">
        <v>0</v>
      </c>
      <c r="AO83" s="46">
        <v>0.75066353904166871</v>
      </c>
      <c r="AP83" s="47">
        <v>0</v>
      </c>
      <c r="AQ83" s="48">
        <v>1.0629543394911118</v>
      </c>
      <c r="AR83" s="49">
        <v>1.5436123348017621</v>
      </c>
      <c r="AT83" s="170" t="s">
        <v>283</v>
      </c>
      <c r="AU83" s="170" t="s">
        <v>283</v>
      </c>
      <c r="AV83" s="170" t="s">
        <v>283</v>
      </c>
      <c r="AW83" s="170" t="s">
        <v>284</v>
      </c>
      <c r="AX83" s="170" t="s">
        <v>283</v>
      </c>
      <c r="AY83" s="170" t="s">
        <v>283</v>
      </c>
      <c r="BA83" s="17">
        <v>5</v>
      </c>
    </row>
    <row r="84" spans="2:53" x14ac:dyDescent="0.25">
      <c r="B84" s="34" t="s">
        <v>241</v>
      </c>
      <c r="C84" s="35" t="s">
        <v>48</v>
      </c>
      <c r="D84" s="35" t="s">
        <v>242</v>
      </c>
      <c r="E84" s="35" t="str">
        <f t="shared" si="8"/>
        <v>Q116</v>
      </c>
      <c r="F84" s="36" t="s">
        <v>243</v>
      </c>
      <c r="G84" s="36" t="s">
        <v>57</v>
      </c>
      <c r="H84" s="36" t="s">
        <v>244</v>
      </c>
      <c r="I84" s="37" t="s">
        <v>53</v>
      </c>
      <c r="J84" s="38">
        <v>1661</v>
      </c>
      <c r="K84" s="22">
        <v>69</v>
      </c>
      <c r="L84" s="39">
        <f t="shared" si="15"/>
        <v>24.072463768115941</v>
      </c>
      <c r="N84" s="22">
        <v>1483</v>
      </c>
      <c r="O84" s="23">
        <v>59</v>
      </c>
      <c r="P84" s="24">
        <f t="shared" si="9"/>
        <v>25.135593220338983</v>
      </c>
      <c r="R84" s="25">
        <f t="shared" si="10"/>
        <v>-1.0631294522230412</v>
      </c>
      <c r="S84" s="26">
        <f t="shared" si="11"/>
        <v>-4.2295777263087975E-2</v>
      </c>
      <c r="U84" s="27" t="s">
        <v>257</v>
      </c>
      <c r="V84" s="28" t="s">
        <v>257</v>
      </c>
      <c r="W84" s="29"/>
      <c r="X84" s="34">
        <v>753</v>
      </c>
      <c r="Y84" s="40">
        <v>53</v>
      </c>
      <c r="Z84" s="24">
        <f t="shared" si="12"/>
        <v>14.20754716981132</v>
      </c>
      <c r="AA84" s="41">
        <v>-3.2662213336991375E-3</v>
      </c>
      <c r="AC84" s="34">
        <v>831</v>
      </c>
      <c r="AD84" s="42">
        <v>52.978700000000003</v>
      </c>
      <c r="AE84" s="24">
        <f t="shared" si="13"/>
        <v>15.685549098033738</v>
      </c>
      <c r="AG84" s="43">
        <f t="shared" si="14"/>
        <v>-9.4226980450922926E-2</v>
      </c>
      <c r="AI84" s="22" t="s">
        <v>257</v>
      </c>
      <c r="AJ84" s="44" t="s">
        <v>257</v>
      </c>
      <c r="AL84" s="47">
        <v>277418.02250000002</v>
      </c>
      <c r="AM84" s="47">
        <v>243267</v>
      </c>
      <c r="AN84" s="45">
        <v>-7.0382547895346634E-2</v>
      </c>
      <c r="AO84" s="46">
        <v>0.83722768689203542</v>
      </c>
      <c r="AP84" s="47">
        <v>0</v>
      </c>
      <c r="AQ84" s="48">
        <v>1.3551521350038354</v>
      </c>
      <c r="AR84" s="49">
        <v>1.0090805902383655</v>
      </c>
      <c r="AT84" s="170" t="s">
        <v>283</v>
      </c>
      <c r="AU84" s="170" t="s">
        <v>284</v>
      </c>
      <c r="AV84" s="170" t="s">
        <v>284</v>
      </c>
      <c r="AW84" s="170" t="s">
        <v>284</v>
      </c>
      <c r="AX84" s="170" t="s">
        <v>284</v>
      </c>
      <c r="AY84" s="170" t="s">
        <v>284</v>
      </c>
      <c r="BA84" s="17">
        <v>5</v>
      </c>
    </row>
    <row r="85" spans="2:53" x14ac:dyDescent="0.25">
      <c r="B85" s="34" t="s">
        <v>241</v>
      </c>
      <c r="C85" s="35" t="s">
        <v>48</v>
      </c>
      <c r="D85" s="35" t="s">
        <v>245</v>
      </c>
      <c r="E85" s="35" t="str">
        <f t="shared" si="8"/>
        <v>Q238</v>
      </c>
      <c r="F85" s="36" t="s">
        <v>246</v>
      </c>
      <c r="G85" s="36" t="s">
        <v>82</v>
      </c>
      <c r="H85" s="36" t="s">
        <v>238</v>
      </c>
      <c r="I85" s="37" t="s">
        <v>53</v>
      </c>
      <c r="J85" s="38">
        <v>8038</v>
      </c>
      <c r="K85" s="22">
        <v>293</v>
      </c>
      <c r="L85" s="39">
        <f t="shared" si="15"/>
        <v>27.43344709897611</v>
      </c>
      <c r="N85" s="22">
        <v>7192</v>
      </c>
      <c r="O85" s="23">
        <v>249</v>
      </c>
      <c r="P85" s="24">
        <f t="shared" si="9"/>
        <v>28.883534136546185</v>
      </c>
      <c r="R85" s="25">
        <f t="shared" si="10"/>
        <v>-1.450087037570075</v>
      </c>
      <c r="S85" s="26">
        <f t="shared" si="11"/>
        <v>-5.0204626300743738E-2</v>
      </c>
      <c r="U85" s="27" t="s">
        <v>257</v>
      </c>
      <c r="V85" s="28" t="s">
        <v>257</v>
      </c>
      <c r="W85" s="29"/>
      <c r="X85" s="34">
        <v>1515</v>
      </c>
      <c r="Y85" s="40">
        <v>85.394999999999996</v>
      </c>
      <c r="Z85" s="24">
        <f t="shared" si="12"/>
        <v>17.741085543650097</v>
      </c>
      <c r="AA85" s="41">
        <v>0.24462998575420403</v>
      </c>
      <c r="AC85" s="34">
        <v>1549</v>
      </c>
      <c r="AD85" s="42">
        <v>84.355099999999993</v>
      </c>
      <c r="AE85" s="24">
        <f t="shared" si="13"/>
        <v>18.362849430561994</v>
      </c>
      <c r="AG85" s="43">
        <f t="shared" si="14"/>
        <v>-3.3859880475688664E-2</v>
      </c>
      <c r="AI85" s="22" t="s">
        <v>257</v>
      </c>
      <c r="AJ85" s="44" t="s">
        <v>257</v>
      </c>
      <c r="AL85" s="47">
        <v>532651.70400000003</v>
      </c>
      <c r="AM85" s="47">
        <v>467082</v>
      </c>
      <c r="AN85" s="45">
        <v>0</v>
      </c>
      <c r="AO85" s="46">
        <v>0.81401361450572851</v>
      </c>
      <c r="AP85" s="47">
        <v>0</v>
      </c>
      <c r="AQ85" s="48">
        <v>1.1465494092373791</v>
      </c>
      <c r="AR85" s="49">
        <v>0.88888888888888884</v>
      </c>
      <c r="AT85" s="170" t="s">
        <v>283</v>
      </c>
      <c r="AU85" s="170" t="s">
        <v>283</v>
      </c>
      <c r="AV85" s="170" t="s">
        <v>283</v>
      </c>
      <c r="AW85" s="170" t="s">
        <v>284</v>
      </c>
      <c r="AX85" s="170" t="s">
        <v>283</v>
      </c>
      <c r="AY85" s="170" t="s">
        <v>283</v>
      </c>
      <c r="BA85" s="17">
        <v>5</v>
      </c>
    </row>
    <row r="86" spans="2:53" x14ac:dyDescent="0.25">
      <c r="B86" s="34" t="s">
        <v>88</v>
      </c>
      <c r="C86" s="35" t="s">
        <v>48</v>
      </c>
      <c r="D86" s="35" t="s">
        <v>133</v>
      </c>
      <c r="E86" s="35" t="str">
        <f t="shared" si="8"/>
        <v>Q445</v>
      </c>
      <c r="F86" s="36" t="s">
        <v>247</v>
      </c>
      <c r="G86" s="36" t="s">
        <v>57</v>
      </c>
      <c r="H86" s="36" t="s">
        <v>58</v>
      </c>
      <c r="I86" s="37" t="s">
        <v>46</v>
      </c>
      <c r="J86" s="38">
        <v>13878</v>
      </c>
      <c r="K86" s="22">
        <v>465</v>
      </c>
      <c r="L86" s="39">
        <f t="shared" si="15"/>
        <v>29.845161290322579</v>
      </c>
      <c r="N86" s="22">
        <v>11769</v>
      </c>
      <c r="O86" s="23">
        <v>395</v>
      </c>
      <c r="P86" s="24">
        <f t="shared" si="9"/>
        <v>29.79493670886076</v>
      </c>
      <c r="R86" s="25">
        <f t="shared" si="10"/>
        <v>5.0224581461819184E-2</v>
      </c>
      <c r="S86" s="26">
        <f t="shared" si="11"/>
        <v>1.6856750511868857E-3</v>
      </c>
      <c r="U86" s="27" t="s">
        <v>257</v>
      </c>
      <c r="V86" s="28" t="s">
        <v>257</v>
      </c>
      <c r="W86" s="29"/>
      <c r="X86" s="34">
        <v>2845</v>
      </c>
      <c r="Y86" s="40">
        <v>147.62960000000001</v>
      </c>
      <c r="Z86" s="24">
        <f t="shared" si="12"/>
        <v>19.271203064967999</v>
      </c>
      <c r="AA86" s="41">
        <v>0.15221521514661851</v>
      </c>
      <c r="AC86" s="34">
        <v>2907</v>
      </c>
      <c r="AD86" s="42">
        <v>144.78049999999999</v>
      </c>
      <c r="AE86" s="24">
        <f t="shared" si="13"/>
        <v>20.078670815475842</v>
      </c>
      <c r="AG86" s="43">
        <f t="shared" si="14"/>
        <v>-4.021519939883067E-2</v>
      </c>
      <c r="AI86" s="22" t="s">
        <v>257</v>
      </c>
      <c r="AJ86" s="44" t="s">
        <v>257</v>
      </c>
      <c r="AL86" s="47">
        <v>690504.01630000002</v>
      </c>
      <c r="AM86" s="47">
        <v>605504</v>
      </c>
      <c r="AN86" s="45">
        <v>0</v>
      </c>
      <c r="AO86" s="46">
        <v>0.8561498492585794</v>
      </c>
      <c r="AP86" s="47">
        <v>492702</v>
      </c>
      <c r="AQ86" s="48">
        <v>0.99668917094247911</v>
      </c>
      <c r="AR86" s="49">
        <v>1.083217270194986</v>
      </c>
      <c r="AT86" s="170" t="s">
        <v>284</v>
      </c>
      <c r="AU86" s="170" t="s">
        <v>283</v>
      </c>
      <c r="AV86" s="170" t="s">
        <v>283</v>
      </c>
      <c r="AW86" s="170" t="s">
        <v>283</v>
      </c>
      <c r="AX86" s="170" t="s">
        <v>283</v>
      </c>
      <c r="AY86" s="170" t="s">
        <v>283</v>
      </c>
      <c r="BA86" s="17">
        <v>5</v>
      </c>
    </row>
    <row r="87" spans="2:53" x14ac:dyDescent="0.25">
      <c r="B87" s="34" t="s">
        <v>92</v>
      </c>
      <c r="C87" s="35" t="s">
        <v>93</v>
      </c>
      <c r="D87" s="35" t="s">
        <v>248</v>
      </c>
      <c r="E87" s="35" t="str">
        <f t="shared" si="8"/>
        <v>R002</v>
      </c>
      <c r="F87" s="36" t="s">
        <v>249</v>
      </c>
      <c r="G87" s="36" t="s">
        <v>51</v>
      </c>
      <c r="H87" s="36" t="s">
        <v>111</v>
      </c>
      <c r="I87" s="37" t="s">
        <v>53</v>
      </c>
      <c r="J87" s="38">
        <v>4630</v>
      </c>
      <c r="K87" s="22">
        <v>165</v>
      </c>
      <c r="L87" s="39">
        <f t="shared" si="15"/>
        <v>28.060606060606062</v>
      </c>
      <c r="N87" s="22">
        <v>1703</v>
      </c>
      <c r="O87" s="23">
        <v>59</v>
      </c>
      <c r="P87" s="24">
        <f t="shared" si="9"/>
        <v>28.864406779661017</v>
      </c>
      <c r="R87" s="25">
        <f t="shared" si="10"/>
        <v>-0.80380071905495498</v>
      </c>
      <c r="S87" s="26">
        <f t="shared" si="11"/>
        <v>-2.784747059556214E-2</v>
      </c>
      <c r="U87" s="27" t="s">
        <v>257</v>
      </c>
      <c r="V87" s="28" t="s">
        <v>257</v>
      </c>
      <c r="W87" s="29"/>
      <c r="X87" s="34">
        <v>857</v>
      </c>
      <c r="Y87" s="40">
        <v>54.955999999999996</v>
      </c>
      <c r="Z87" s="24">
        <f t="shared" si="12"/>
        <v>15.594293616711552</v>
      </c>
      <c r="AA87" s="41">
        <v>9.4021298429593836E-2</v>
      </c>
      <c r="AC87" s="34">
        <v>830</v>
      </c>
      <c r="AD87" s="42">
        <v>51.429100499999997</v>
      </c>
      <c r="AE87" s="24">
        <f t="shared" si="13"/>
        <v>16.138722861777449</v>
      </c>
      <c r="AG87" s="43">
        <f t="shared" si="14"/>
        <v>-3.3734345011606215E-2</v>
      </c>
      <c r="AI87" s="22" t="s">
        <v>257</v>
      </c>
      <c r="AJ87" s="44" t="s">
        <v>257</v>
      </c>
      <c r="AL87" s="47">
        <v>220443.10889999999</v>
      </c>
      <c r="AM87" s="47">
        <v>193306</v>
      </c>
      <c r="AN87" s="45">
        <v>0</v>
      </c>
      <c r="AO87" s="46">
        <v>0.81382663114261966</v>
      </c>
      <c r="AP87" s="47">
        <v>0</v>
      </c>
      <c r="AQ87" s="48">
        <v>1.3303316388283706</v>
      </c>
      <c r="AR87" s="49">
        <v>0.83169203222918531</v>
      </c>
      <c r="AT87" s="170" t="s">
        <v>284</v>
      </c>
      <c r="AU87" s="170" t="s">
        <v>283</v>
      </c>
      <c r="AV87" s="170" t="s">
        <v>284</v>
      </c>
      <c r="AW87" s="170" t="s">
        <v>284</v>
      </c>
      <c r="AX87" s="170" t="s">
        <v>284</v>
      </c>
      <c r="AY87" s="170" t="s">
        <v>284</v>
      </c>
      <c r="BA87" s="17">
        <v>5</v>
      </c>
    </row>
    <row r="88" spans="2:53" x14ac:dyDescent="0.25">
      <c r="B88" s="34" t="s">
        <v>92</v>
      </c>
      <c r="C88" s="35" t="s">
        <v>93</v>
      </c>
      <c r="D88" s="35" t="s">
        <v>250</v>
      </c>
      <c r="E88" s="35" t="str">
        <f t="shared" si="8"/>
        <v>R027</v>
      </c>
      <c r="F88" s="36" t="s">
        <v>251</v>
      </c>
      <c r="G88" s="36" t="s">
        <v>63</v>
      </c>
      <c r="H88" s="36" t="s">
        <v>252</v>
      </c>
      <c r="I88" s="37" t="s">
        <v>53</v>
      </c>
      <c r="J88" s="38">
        <v>5245</v>
      </c>
      <c r="K88" s="22">
        <v>183</v>
      </c>
      <c r="L88" s="39">
        <f t="shared" si="15"/>
        <v>28.661202185792348</v>
      </c>
      <c r="N88" s="22">
        <v>3711</v>
      </c>
      <c r="O88" s="23">
        <v>126</v>
      </c>
      <c r="P88" s="24">
        <f t="shared" si="9"/>
        <v>29.452380952380953</v>
      </c>
      <c r="R88" s="25">
        <f t="shared" si="10"/>
        <v>-0.79117876658860453</v>
      </c>
      <c r="S88" s="26">
        <f t="shared" si="11"/>
        <v>-2.6862981565660027E-2</v>
      </c>
      <c r="U88" s="27" t="s">
        <v>257</v>
      </c>
      <c r="V88" s="28" t="s">
        <v>257</v>
      </c>
      <c r="W88" s="29"/>
      <c r="X88" s="34">
        <v>997</v>
      </c>
      <c r="Y88" s="40">
        <v>71.550599999999989</v>
      </c>
      <c r="Z88" s="24">
        <f t="shared" si="12"/>
        <v>13.934194821566837</v>
      </c>
      <c r="AA88" s="41">
        <v>-2.2443318950658764E-2</v>
      </c>
      <c r="AC88" s="34">
        <v>1021</v>
      </c>
      <c r="AD88" s="42">
        <v>70.6464</v>
      </c>
      <c r="AE88" s="24">
        <f t="shared" si="13"/>
        <v>14.452258006069666</v>
      </c>
      <c r="AG88" s="43">
        <f t="shared" si="14"/>
        <v>-3.5846521995749892E-2</v>
      </c>
      <c r="AI88" s="22" t="s">
        <v>257</v>
      </c>
      <c r="AJ88" s="44" t="s">
        <v>257</v>
      </c>
      <c r="AL88" s="47">
        <v>320842.55650000001</v>
      </c>
      <c r="AM88" s="47">
        <v>281345</v>
      </c>
      <c r="AN88" s="45">
        <v>-3.4675511769918989E-2</v>
      </c>
      <c r="AO88" s="46">
        <v>0.82747102056052302</v>
      </c>
      <c r="AP88" s="47">
        <v>0</v>
      </c>
      <c r="AQ88" s="48">
        <v>1.3262391102873028</v>
      </c>
      <c r="AR88" s="49">
        <v>0.7265512265512265</v>
      </c>
      <c r="AT88" s="170" t="s">
        <v>283</v>
      </c>
      <c r="AU88" s="170" t="s">
        <v>283</v>
      </c>
      <c r="AV88" s="170" t="s">
        <v>284</v>
      </c>
      <c r="AW88" s="170" t="s">
        <v>284</v>
      </c>
      <c r="AX88" s="170" t="s">
        <v>284</v>
      </c>
      <c r="AY88" s="170" t="s">
        <v>284</v>
      </c>
      <c r="BA88" s="17">
        <v>5</v>
      </c>
    </row>
    <row r="89" spans="2:53" x14ac:dyDescent="0.25">
      <c r="B89" s="34" t="s">
        <v>92</v>
      </c>
      <c r="C89" s="35" t="s">
        <v>93</v>
      </c>
      <c r="D89" s="35" t="s">
        <v>114</v>
      </c>
      <c r="E89" s="35" t="str">
        <f t="shared" si="8"/>
        <v>R044</v>
      </c>
      <c r="F89" s="36" t="s">
        <v>253</v>
      </c>
      <c r="G89" s="36" t="s">
        <v>63</v>
      </c>
      <c r="H89" s="36" t="s">
        <v>254</v>
      </c>
      <c r="I89" s="37" t="s">
        <v>72</v>
      </c>
      <c r="J89" s="38">
        <v>716</v>
      </c>
      <c r="K89" s="22">
        <v>31</v>
      </c>
      <c r="L89" s="39">
        <f t="shared" si="15"/>
        <v>23.096774193548388</v>
      </c>
      <c r="N89" s="22">
        <v>702</v>
      </c>
      <c r="O89" s="23">
        <v>30</v>
      </c>
      <c r="P89" s="24">
        <f t="shared" si="9"/>
        <v>23.4</v>
      </c>
      <c r="R89" s="25">
        <f t="shared" si="10"/>
        <v>-0.30322580645161068</v>
      </c>
      <c r="S89" s="26">
        <f t="shared" si="11"/>
        <v>-1.2958367797077375E-2</v>
      </c>
      <c r="U89" s="27" t="s">
        <v>257</v>
      </c>
      <c r="V89" s="28" t="s">
        <v>257</v>
      </c>
      <c r="W89" s="29"/>
      <c r="X89" s="34">
        <v>716</v>
      </c>
      <c r="Y89" s="40">
        <v>55.195</v>
      </c>
      <c r="Z89" s="24">
        <f t="shared" si="12"/>
        <v>12.972189509919376</v>
      </c>
      <c r="AA89" s="41">
        <v>-5.7832090324224206E-2</v>
      </c>
      <c r="AC89" s="34">
        <v>703</v>
      </c>
      <c r="AD89" s="42">
        <v>52.683500000000002</v>
      </c>
      <c r="AE89" s="24">
        <f t="shared" si="13"/>
        <v>13.343836305484638</v>
      </c>
      <c r="AG89" s="43">
        <f t="shared" si="14"/>
        <v>-2.7851570347315002E-2</v>
      </c>
      <c r="AI89" s="22" t="s">
        <v>257</v>
      </c>
      <c r="AJ89" s="44" t="s">
        <v>257</v>
      </c>
      <c r="AL89" s="47">
        <v>316761.51690000005</v>
      </c>
      <c r="AM89" s="47">
        <v>251897</v>
      </c>
      <c r="AN89" s="45">
        <v>-7.0382637859028305E-2</v>
      </c>
      <c r="AO89" s="46">
        <v>0.89292937713617149</v>
      </c>
      <c r="AP89" s="47">
        <v>0</v>
      </c>
      <c r="AQ89" s="48">
        <v>1.5605032513429462</v>
      </c>
      <c r="AR89" s="49">
        <v>0.88936170212765953</v>
      </c>
      <c r="AT89" s="170" t="s">
        <v>283</v>
      </c>
      <c r="AU89" s="170" t="s">
        <v>284</v>
      </c>
      <c r="AV89" s="170" t="s">
        <v>284</v>
      </c>
      <c r="AW89" s="170" t="s">
        <v>284</v>
      </c>
      <c r="AX89" s="170" t="s">
        <v>284</v>
      </c>
      <c r="AY89" s="170" t="s">
        <v>284</v>
      </c>
      <c r="BA89" s="17">
        <v>5</v>
      </c>
    </row>
    <row r="90" spans="2:53" ht="12" x14ac:dyDescent="0.2">
      <c r="B90" s="53" t="s">
        <v>92</v>
      </c>
      <c r="C90" s="54" t="s">
        <v>93</v>
      </c>
      <c r="D90" s="54" t="s">
        <v>255</v>
      </c>
      <c r="E90" s="54" t="str">
        <f t="shared" si="8"/>
        <v>R049</v>
      </c>
      <c r="F90" s="55" t="s">
        <v>256</v>
      </c>
      <c r="G90" s="55" t="s">
        <v>51</v>
      </c>
      <c r="H90" s="55" t="s">
        <v>111</v>
      </c>
      <c r="I90" s="56" t="s">
        <v>53</v>
      </c>
      <c r="J90" s="57">
        <v>3772</v>
      </c>
      <c r="K90" s="58">
        <v>134</v>
      </c>
      <c r="L90" s="59">
        <f t="shared" si="15"/>
        <v>28.149253731343283</v>
      </c>
      <c r="N90" s="58">
        <v>2377</v>
      </c>
      <c r="O90" s="60">
        <v>81</v>
      </c>
      <c r="P90" s="61">
        <f t="shared" si="9"/>
        <v>29.345679012345681</v>
      </c>
      <c r="R90" s="62">
        <f t="shared" si="10"/>
        <v>-1.1964252810023979</v>
      </c>
      <c r="S90" s="63">
        <f t="shared" si="11"/>
        <v>-4.0770066369875568E-2</v>
      </c>
      <c r="U90" s="64" t="s">
        <v>257</v>
      </c>
      <c r="V90" s="65" t="s">
        <v>257</v>
      </c>
      <c r="W90" s="29"/>
      <c r="X90" s="53">
        <v>749</v>
      </c>
      <c r="Y90" s="66">
        <v>54</v>
      </c>
      <c r="Z90" s="67">
        <f t="shared" si="12"/>
        <v>13.87037037037037</v>
      </c>
      <c r="AA90" s="68">
        <v>-2.6920938180213794E-2</v>
      </c>
      <c r="AC90" s="69">
        <v>756</v>
      </c>
      <c r="AD90" s="70">
        <v>50.762599999999999</v>
      </c>
      <c r="AE90" s="61">
        <f t="shared" si="13"/>
        <v>14.892854187925757</v>
      </c>
      <c r="AG90" s="71">
        <f t="shared" si="14"/>
        <v>-6.8656001371742104E-2</v>
      </c>
      <c r="AI90" s="58" t="s">
        <v>257</v>
      </c>
      <c r="AJ90" s="72" t="s">
        <v>257</v>
      </c>
      <c r="AL90" s="47">
        <v>346237.24119999999</v>
      </c>
      <c r="AM90" s="47">
        <v>303616</v>
      </c>
      <c r="AN90" s="73">
        <v>0</v>
      </c>
      <c r="AO90" s="74">
        <v>0.80901139075177397</v>
      </c>
      <c r="AP90" s="75">
        <v>0</v>
      </c>
      <c r="AQ90" s="76">
        <v>1.3986013986013985</v>
      </c>
      <c r="AR90" s="77">
        <v>0.76700680272108845</v>
      </c>
      <c r="AT90" s="171" t="s">
        <v>284</v>
      </c>
      <c r="AU90" s="171" t="s">
        <v>283</v>
      </c>
      <c r="AV90" s="171" t="s">
        <v>284</v>
      </c>
      <c r="AW90" s="171" t="s">
        <v>284</v>
      </c>
      <c r="AX90" s="171" t="s">
        <v>284</v>
      </c>
      <c r="AY90" s="171" t="s">
        <v>284</v>
      </c>
      <c r="AZ90" s="17"/>
      <c r="BA90" s="17">
        <v>5</v>
      </c>
    </row>
  </sheetData>
  <autoFilter ref="A5:BA90"/>
  <phoneticPr fontId="14" type="noConversion"/>
  <conditionalFormatting sqref="B63:I90 X8:AJ17 B8:I17 B20:I29 X20:AJ29 X32:AJ46 B32:I46 B49:I60 X49:AJ60 X63:AJ90">
    <cfRule type="expression" dxfId="3" priority="4">
      <formula>$AI8=1</formula>
    </cfRule>
  </conditionalFormatting>
  <conditionalFormatting sqref="B8:V17 B20:V29 B32:V46 B49:V60 B63:V90">
    <cfRule type="expression" dxfId="2" priority="11">
      <formula>$U8=1</formula>
    </cfRule>
  </conditionalFormatting>
  <conditionalFormatting sqref="BA20:BA28 BA32:BA45 BA49:BA59 BA63:BA90 AL57:AM60 AL32:AM46 B63:AS90 B49:AS59 B32:AS45 B20:AS28 B8:AS16 BA8:BA16 AS90:AZ90">
    <cfRule type="expression" dxfId="1" priority="13">
      <formula>$BA8&lt;&gt;$BA9</formula>
    </cfRule>
  </conditionalFormatting>
  <conditionalFormatting sqref="B29:BA29 B17:BA17 B46:BA46 B60:BA60">
    <cfRule type="expression" dxfId="0" priority="16">
      <formula>$BA17&lt;&gt;$BA20</formula>
    </cfRule>
  </conditionalFormatting>
  <pageMargins left="0.2" right="0.2" top="0.2" bottom="0.2" header="0.3" footer="0.3"/>
  <pageSetup paperSize="272" fitToHeight="0" orientation="landscape" horizontalDpi="4294967293" r:id="rId1"/>
  <rowBreaks count="1" manualBreakCount="1">
    <brk id="47" min="1" max="50" man="1"/>
  </rowBreaks>
  <colBreaks count="1" manualBreakCount="1">
    <brk id="36" min="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6"/>
  <sheetViews>
    <sheetView zoomScaleSheetLayoutView="100" workbookViewId="0"/>
  </sheetViews>
  <sheetFormatPr defaultRowHeight="15" x14ac:dyDescent="0.25"/>
  <cols>
    <col min="1" max="1" width="4.7109375" customWidth="1"/>
    <col min="2" max="2" width="9.140625" customWidth="1"/>
    <col min="3" max="3" width="10.7109375" bestFit="1" customWidth="1"/>
    <col min="4" max="4" width="10.42578125" bestFit="1" customWidth="1"/>
    <col min="5" max="5" width="10" bestFit="1" customWidth="1"/>
    <col min="6" max="6" width="6.5703125" bestFit="1" customWidth="1"/>
    <col min="7" max="7" width="5.42578125" bestFit="1" customWidth="1"/>
    <col min="8" max="8" width="4" bestFit="1" customWidth="1"/>
    <col min="9" max="9" width="6.5703125" bestFit="1" customWidth="1"/>
    <col min="10" max="10" width="5.7109375" bestFit="1" customWidth="1"/>
    <col min="11" max="11" width="2" customWidth="1"/>
    <col min="12" max="12" width="12.5703125" bestFit="1" customWidth="1"/>
    <col min="13" max="13" width="9.140625" bestFit="1" customWidth="1"/>
    <col min="14" max="14" width="9.85546875" bestFit="1" customWidth="1"/>
    <col min="15" max="15" width="10" bestFit="1" customWidth="1"/>
    <col min="16" max="16" width="5.140625" bestFit="1" customWidth="1"/>
    <col min="17" max="17" width="5.42578125" bestFit="1" customWidth="1"/>
    <col min="18" max="18" width="3.7109375" customWidth="1"/>
    <col min="19" max="20" width="5.7109375" bestFit="1" customWidth="1"/>
  </cols>
  <sheetData>
    <row r="2" spans="2:20" ht="16.5" thickBot="1" x14ac:dyDescent="0.3">
      <c r="B2" s="3" t="s">
        <v>272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x14ac:dyDescent="0.25">
      <c r="B3" s="110" t="s">
        <v>4</v>
      </c>
      <c r="L3" s="111" t="s">
        <v>263</v>
      </c>
      <c r="M3" s="111"/>
      <c r="N3" s="111"/>
      <c r="O3" s="111"/>
      <c r="P3" s="111"/>
      <c r="Q3" s="111"/>
      <c r="R3" s="111"/>
      <c r="S3" s="111"/>
      <c r="T3" s="111"/>
    </row>
    <row r="4" spans="2:20" s="118" customFormat="1" ht="45" x14ac:dyDescent="0.25">
      <c r="B4" s="112" t="s">
        <v>15</v>
      </c>
      <c r="C4" s="113" t="s">
        <v>264</v>
      </c>
      <c r="D4" s="114" t="s">
        <v>265</v>
      </c>
      <c r="E4" s="115" t="s">
        <v>18</v>
      </c>
      <c r="F4" s="116"/>
      <c r="G4" s="117" t="s">
        <v>21</v>
      </c>
      <c r="I4" s="119" t="s">
        <v>266</v>
      </c>
      <c r="J4" s="120"/>
      <c r="K4"/>
      <c r="L4" s="121" t="s">
        <v>15</v>
      </c>
      <c r="M4" s="113" t="s">
        <v>264</v>
      </c>
      <c r="N4" s="114" t="s">
        <v>265</v>
      </c>
      <c r="O4" s="115" t="s">
        <v>18</v>
      </c>
      <c r="P4" s="122"/>
      <c r="Q4" s="117" t="s">
        <v>21</v>
      </c>
      <c r="R4" s="123"/>
      <c r="S4" s="119" t="s">
        <v>266</v>
      </c>
      <c r="T4" s="120"/>
    </row>
    <row r="5" spans="2:20" x14ac:dyDescent="0.25">
      <c r="B5" s="125" t="s">
        <v>267</v>
      </c>
      <c r="C5" s="126">
        <v>2586152</v>
      </c>
      <c r="D5" s="127">
        <v>98200</v>
      </c>
      <c r="E5" s="128">
        <f>C5/D5</f>
        <v>26.335560081466394</v>
      </c>
      <c r="G5" s="129">
        <v>25.746755800235942</v>
      </c>
      <c r="I5" s="130">
        <f>E5-G5</f>
        <v>0.58880428123045192</v>
      </c>
      <c r="J5" s="131">
        <f>E5/G5-1</f>
        <v>2.2869066914638525E-2</v>
      </c>
      <c r="L5" s="132" t="s">
        <v>267</v>
      </c>
      <c r="M5" s="133">
        <v>365533</v>
      </c>
      <c r="N5" s="134">
        <v>12860</v>
      </c>
      <c r="O5" s="135">
        <f>M5/N5</f>
        <v>28.424027993779159</v>
      </c>
      <c r="P5" s="136"/>
      <c r="Q5" s="137">
        <v>28.665896980461813</v>
      </c>
      <c r="R5" s="136"/>
      <c r="S5" s="138">
        <f>O5-Q5</f>
        <v>-0.241868986682654</v>
      </c>
      <c r="T5" s="139">
        <f>O5/Q5-1</f>
        <v>-8.4375167763809378E-3</v>
      </c>
    </row>
    <row r="6" spans="2:20" x14ac:dyDescent="0.25">
      <c r="B6" s="140" t="s">
        <v>72</v>
      </c>
      <c r="C6" s="141">
        <v>357313</v>
      </c>
      <c r="D6" s="142">
        <v>15075</v>
      </c>
      <c r="E6" s="143">
        <f>C6/D6</f>
        <v>23.702354892205637</v>
      </c>
      <c r="G6" s="144">
        <v>22.881907696429767</v>
      </c>
      <c r="I6" s="145">
        <f>E6-G6</f>
        <v>0.82044719577586989</v>
      </c>
      <c r="J6" s="146">
        <f>E6/G6-1</f>
        <v>3.5855716518945702E-2</v>
      </c>
      <c r="L6" s="140" t="s">
        <v>72</v>
      </c>
      <c r="M6" s="141">
        <v>8955</v>
      </c>
      <c r="N6" s="142">
        <v>366</v>
      </c>
      <c r="O6" s="143">
        <f>M6/N6</f>
        <v>24.467213114754099</v>
      </c>
      <c r="P6" s="124"/>
      <c r="Q6" s="144">
        <v>24.37203166226913</v>
      </c>
      <c r="R6" s="124"/>
      <c r="S6" s="145">
        <f>O6-Q6</f>
        <v>9.5181452484968787E-2</v>
      </c>
      <c r="T6" s="146">
        <f>O6/Q6-1</f>
        <v>3.9053556881891716E-3</v>
      </c>
    </row>
    <row r="7" spans="2:20" x14ac:dyDescent="0.25">
      <c r="B7" s="147" t="s">
        <v>53</v>
      </c>
      <c r="C7" s="148">
        <v>871239</v>
      </c>
      <c r="D7" s="149">
        <v>32318</v>
      </c>
      <c r="E7" s="150">
        <f>C7/D7</f>
        <v>26.958320440621325</v>
      </c>
      <c r="G7" s="151">
        <v>26.050775133103663</v>
      </c>
      <c r="I7" s="152">
        <f>E7-G7</f>
        <v>0.90754530751766183</v>
      </c>
      <c r="J7" s="153">
        <f>E7/G7-1</f>
        <v>3.4837554847433783E-2</v>
      </c>
      <c r="L7" s="147" t="s">
        <v>53</v>
      </c>
      <c r="M7" s="148">
        <v>105580</v>
      </c>
      <c r="N7" s="149">
        <v>3820</v>
      </c>
      <c r="O7" s="150">
        <f>M7/N7</f>
        <v>27.638743455497384</v>
      </c>
      <c r="P7" s="124"/>
      <c r="Q7" s="151">
        <v>27.727330374128091</v>
      </c>
      <c r="R7" s="124"/>
      <c r="S7" s="152">
        <f>O7-Q7</f>
        <v>-8.858691863070689E-2</v>
      </c>
      <c r="T7" s="153">
        <f>O7/Q7-1</f>
        <v>-3.1949314065001788E-3</v>
      </c>
    </row>
    <row r="8" spans="2:20" x14ac:dyDescent="0.25">
      <c r="B8" s="154" t="s">
        <v>46</v>
      </c>
      <c r="C8" s="155">
        <v>1357600</v>
      </c>
      <c r="D8" s="156">
        <v>50807</v>
      </c>
      <c r="E8" s="157">
        <f>C8/D8</f>
        <v>26.720727458814729</v>
      </c>
      <c r="G8" s="158">
        <v>26.524288544864678</v>
      </c>
      <c r="I8" s="159">
        <f>E8-G8</f>
        <v>0.19643891395005042</v>
      </c>
      <c r="J8" s="160">
        <f>E8/G8-1</f>
        <v>7.4060012436443223E-3</v>
      </c>
      <c r="L8" s="154" t="s">
        <v>46</v>
      </c>
      <c r="M8" s="155">
        <v>250998</v>
      </c>
      <c r="N8" s="156">
        <v>8674</v>
      </c>
      <c r="O8" s="157">
        <f>M8/N8</f>
        <v>28.936822688494352</v>
      </c>
      <c r="P8" s="124"/>
      <c r="Q8" s="158">
        <v>29.25960916267633</v>
      </c>
      <c r="R8" s="124"/>
      <c r="S8" s="159">
        <f>O8-Q8</f>
        <v>-0.32278647418197792</v>
      </c>
      <c r="T8" s="160">
        <f>O8/Q8-1</f>
        <v>-1.1031810862112468E-2</v>
      </c>
    </row>
    <row r="10" spans="2:20" ht="16.5" thickBot="1" x14ac:dyDescent="0.3">
      <c r="B10" s="3" t="s">
        <v>268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0" x14ac:dyDescent="0.25">
      <c r="B11" s="110" t="s">
        <v>269</v>
      </c>
      <c r="L11" s="111" t="s">
        <v>263</v>
      </c>
      <c r="M11" s="111"/>
      <c r="N11" s="111"/>
      <c r="O11" s="111"/>
      <c r="P11" s="111"/>
      <c r="Q11" s="111"/>
      <c r="R11" s="111"/>
      <c r="S11" s="111"/>
      <c r="T11" s="111"/>
    </row>
    <row r="12" spans="2:20" ht="60" x14ac:dyDescent="0.25">
      <c r="B12" s="112" t="s">
        <v>15</v>
      </c>
      <c r="C12" s="113" t="s">
        <v>25</v>
      </c>
      <c r="D12" s="114" t="s">
        <v>270</v>
      </c>
      <c r="E12" s="115" t="s">
        <v>271</v>
      </c>
      <c r="G12" s="117" t="s">
        <v>31</v>
      </c>
      <c r="I12" s="119" t="s">
        <v>266</v>
      </c>
      <c r="J12" s="120"/>
      <c r="L12" s="121" t="s">
        <v>15</v>
      </c>
      <c r="M12" s="113" t="s">
        <v>25</v>
      </c>
      <c r="N12" s="114" t="s">
        <v>270</v>
      </c>
      <c r="O12" s="115" t="s">
        <v>271</v>
      </c>
      <c r="P12" s="124"/>
      <c r="Q12" s="117" t="s">
        <v>31</v>
      </c>
      <c r="R12" s="124"/>
      <c r="S12" s="119" t="s">
        <v>266</v>
      </c>
      <c r="T12" s="120"/>
    </row>
    <row r="13" spans="2:20" x14ac:dyDescent="0.25">
      <c r="B13" s="125" t="s">
        <v>267</v>
      </c>
      <c r="C13" s="126">
        <v>902648</v>
      </c>
      <c r="D13" s="127">
        <v>61042.757768000003</v>
      </c>
      <c r="E13" s="128">
        <f>C13/D13</f>
        <v>14.787143192819322</v>
      </c>
      <c r="G13" s="129">
        <v>14.704102229986482</v>
      </c>
      <c r="I13" s="130">
        <f>E13-G13</f>
        <v>8.3040962832839682E-2</v>
      </c>
      <c r="J13" s="131">
        <f>E13/G13-1</f>
        <v>5.647469089509638E-3</v>
      </c>
      <c r="L13" s="132" t="s">
        <v>267</v>
      </c>
      <c r="M13" s="133">
        <v>90020</v>
      </c>
      <c r="N13" s="134">
        <v>5452.4840864999987</v>
      </c>
      <c r="O13" s="135">
        <f>M13/N13</f>
        <v>16.509906048673074</v>
      </c>
      <c r="P13" s="136"/>
      <c r="Q13" s="137">
        <v>16.508527406765701</v>
      </c>
      <c r="R13" s="136"/>
      <c r="S13" s="138">
        <f>O13-Q13</f>
        <v>1.3786419073724687E-3</v>
      </c>
      <c r="T13" s="139">
        <f>O13/Q13-1</f>
        <v>8.3510895515059858E-5</v>
      </c>
    </row>
    <row r="14" spans="2:20" x14ac:dyDescent="0.25">
      <c r="B14" s="140" t="s">
        <v>72</v>
      </c>
      <c r="C14" s="141">
        <v>363804</v>
      </c>
      <c r="D14" s="142">
        <v>26423.022416500007</v>
      </c>
      <c r="E14" s="143">
        <f>C14/D14</f>
        <v>13.768447616076672</v>
      </c>
      <c r="G14" s="144">
        <v>13.615178568766265</v>
      </c>
      <c r="I14" s="145">
        <f>E14-G14</f>
        <v>0.15326904731040791</v>
      </c>
      <c r="J14" s="146">
        <f>E14/G14-1</f>
        <v>1.1257219032147825E-2</v>
      </c>
      <c r="L14" s="140" t="s">
        <v>72</v>
      </c>
      <c r="M14" s="141">
        <v>9152</v>
      </c>
      <c r="N14" s="142">
        <v>657.43030300000009</v>
      </c>
      <c r="O14" s="143">
        <f>M14/N14</f>
        <v>13.920867289258492</v>
      </c>
      <c r="P14" s="124"/>
      <c r="Q14" s="144">
        <v>13.930139571447258</v>
      </c>
      <c r="R14" s="124"/>
      <c r="S14" s="145">
        <f>O14-Q14</f>
        <v>-9.2722821887658569E-3</v>
      </c>
      <c r="T14" s="146">
        <f>O14/Q14-1</f>
        <v>-6.6562737158581964E-4</v>
      </c>
    </row>
    <row r="15" spans="2:20" x14ac:dyDescent="0.25">
      <c r="B15" s="147" t="s">
        <v>53</v>
      </c>
      <c r="C15" s="148">
        <v>231776</v>
      </c>
      <c r="D15" s="149">
        <v>16260.299228500013</v>
      </c>
      <c r="E15" s="150">
        <f>C15/D15</f>
        <v>14.254104229137299</v>
      </c>
      <c r="G15" s="151">
        <v>14.309913441245053</v>
      </c>
      <c r="I15" s="152">
        <f>E15-G15</f>
        <v>-5.5809212107753581E-2</v>
      </c>
      <c r="J15" s="153">
        <f>E15/G15-1</f>
        <v>-3.9000384130134513E-3</v>
      </c>
      <c r="L15" s="147" t="s">
        <v>53</v>
      </c>
      <c r="M15" s="148">
        <v>23725</v>
      </c>
      <c r="N15" s="149">
        <v>1662.2994834999997</v>
      </c>
      <c r="O15" s="150">
        <f>M15/N15</f>
        <v>14.272398106054037</v>
      </c>
      <c r="P15" s="124"/>
      <c r="Q15" s="151">
        <v>14.541943860432085</v>
      </c>
      <c r="R15" s="124"/>
      <c r="S15" s="152">
        <f>O15-Q15</f>
        <v>-0.26954575437804706</v>
      </c>
      <c r="T15" s="153">
        <f>O15/Q15-1</f>
        <v>-1.8535744393256004E-2</v>
      </c>
    </row>
    <row r="16" spans="2:20" x14ac:dyDescent="0.25">
      <c r="B16" s="154" t="s">
        <v>46</v>
      </c>
      <c r="C16" s="155">
        <v>307068</v>
      </c>
      <c r="D16" s="156">
        <v>18359.436123000003</v>
      </c>
      <c r="E16" s="157">
        <f>C16/D16</f>
        <v>16.725350274528143</v>
      </c>
      <c r="G16" s="158">
        <v>16.606478412212411</v>
      </c>
      <c r="I16" s="159">
        <f>E16-G16</f>
        <v>0.1188718623157321</v>
      </c>
      <c r="J16" s="160">
        <f>E16/G16-1</f>
        <v>7.1581619754079728E-3</v>
      </c>
      <c r="L16" s="154" t="s">
        <v>46</v>
      </c>
      <c r="M16" s="155">
        <v>57143</v>
      </c>
      <c r="N16" s="156">
        <v>3132.7543000000005</v>
      </c>
      <c r="O16" s="157">
        <f>M16/N16</f>
        <v>18.240498464881203</v>
      </c>
      <c r="P16" s="161"/>
      <c r="Q16" s="158">
        <v>18.106275263878658</v>
      </c>
      <c r="R16" s="161"/>
      <c r="S16" s="159">
        <f>O16-Q16</f>
        <v>0.13422320100254481</v>
      </c>
      <c r="T16" s="160">
        <f>O16/Q16-1</f>
        <v>7.4130763531643495E-3</v>
      </c>
    </row>
  </sheetData>
  <phoneticPr fontId="14" type="noConversion"/>
  <pageMargins left="0.2" right="0.2" top="0.2" bottom="0.2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Target 75 Update</vt:lpstr>
      <vt:lpstr>Citywide Class Size and PTR</vt:lpstr>
      <vt:lpstr>'Citywide Class Size and PTR'!Print_Area</vt:lpstr>
      <vt:lpstr>'Target 75 Update'!Print_Area</vt:lpstr>
      <vt:lpstr>'Target 75 Update'!Print_Titles</vt:lpstr>
    </vt:vector>
  </TitlesOfParts>
  <Company>NYC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2010-11 Preliminary Class Size Report</dc:title>
  <dc:creator>Leonie</dc:creator>
  <cp:lastModifiedBy>Leonie</cp:lastModifiedBy>
  <cp:lastPrinted>2012-04-29T17:05:42Z</cp:lastPrinted>
  <dcterms:created xsi:type="dcterms:W3CDTF">2010-11-15T15:38:23Z</dcterms:created>
  <dcterms:modified xsi:type="dcterms:W3CDTF">2012-04-29T17:51:56Z</dcterms:modified>
</cp:coreProperties>
</file>